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-z pomarańczowego+dalej\0-VAT wszystko\PREWSP-wylicz-Nowotax 2018,2019,2020\2021 prewsk\"/>
    </mc:Choice>
  </mc:AlternateContent>
  <bookViews>
    <workbookView xWindow="435" yWindow="60" windowWidth="15735" windowHeight="12840" tabRatio="652" activeTab="1"/>
  </bookViews>
  <sheets>
    <sheet name="Prewsp 2021 - Urząd Gminy" sheetId="1" r:id="rId1"/>
    <sheet name="Współczynnik 2021" sheetId="4" r:id="rId2"/>
    <sheet name="Sprzedaż mienia" sheetId="3" r:id="rId3"/>
  </sheets>
  <externalReferences>
    <externalReference r:id="rId4"/>
  </externalReferences>
  <definedNames>
    <definedName name="_xlnm.Print_Area" localSheetId="0">'Prewsp 2021 - Urząd Gminy'!$A$2:$F$78</definedName>
    <definedName name="Print_Area_0" localSheetId="0">'Prewsp 2021 - Urząd Gminy'!$A$8:$F$78</definedName>
    <definedName name="Print_Area_0_0" localSheetId="0">'Prewsp 2021 - Urząd Gminy'!$A$8:$F$78</definedName>
    <definedName name="Print_Area_0_0_0" localSheetId="0">'Prewsp 2021 - Urząd Gminy'!$A$8:$F$78</definedName>
    <definedName name="Print_Area_0_0_0_0" localSheetId="0">'Prewsp 2021 - Urząd Gminy'!$A$8:$F$78</definedName>
    <definedName name="Print_Area_0_0_0_0_0" localSheetId="0">'Prewsp 2021 - Urząd Gminy'!$A$8:$F$78</definedName>
    <definedName name="Print_Area_0_0_0_0_0_0" localSheetId="0">'Prewsp 2021 - Urząd Gminy'!$A$8:$F$78</definedName>
    <definedName name="Print_Area_0_0_0_0_0_0_0" localSheetId="0">'Prewsp 2021 - Urząd Gminy'!$A$8:$F$78</definedName>
    <definedName name="Print_Area_0_0_0_0_0_0_0_0" localSheetId="0">'Prewsp 2021 - Urząd Gminy'!$A$8:$F$78</definedName>
    <definedName name="Print_Area_0_0_0_0_0_0_0_0_0" localSheetId="0">'Prewsp 2021 - Urząd Gminy'!$A$8:$F$78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7" i="1" l="1"/>
  <c r="E44" i="1"/>
  <c r="E28" i="1"/>
  <c r="D22" i="4"/>
  <c r="H21" i="4"/>
  <c r="G21" i="4"/>
  <c r="E21" i="4"/>
  <c r="H20" i="4"/>
  <c r="G20" i="4"/>
  <c r="E20" i="4"/>
  <c r="H19" i="4"/>
  <c r="G19" i="4"/>
  <c r="E19" i="4"/>
  <c r="H18" i="4"/>
  <c r="G18" i="4"/>
  <c r="E18" i="4"/>
  <c r="H17" i="4"/>
  <c r="G17" i="4"/>
  <c r="E17" i="4"/>
  <c r="H16" i="4"/>
  <c r="G16" i="4"/>
  <c r="E16" i="4"/>
  <c r="H15" i="4"/>
  <c r="G15" i="4"/>
  <c r="E15" i="4"/>
  <c r="H14" i="4"/>
  <c r="G14" i="4"/>
  <c r="E14" i="4"/>
  <c r="H13" i="4"/>
  <c r="G13" i="4"/>
  <c r="E13" i="4"/>
  <c r="H12" i="4"/>
  <c r="G12" i="4"/>
  <c r="E12" i="4"/>
  <c r="H11" i="4"/>
  <c r="G11" i="4"/>
  <c r="E11" i="4"/>
  <c r="H10" i="4"/>
  <c r="G10" i="4"/>
  <c r="E10" i="4"/>
  <c r="E21" i="1" l="1"/>
  <c r="E73" i="1" l="1"/>
  <c r="E68" i="1"/>
  <c r="E36" i="1" s="1"/>
  <c r="E27" i="1"/>
  <c r="G22" i="4" l="1"/>
  <c r="F22" i="4" l="1"/>
  <c r="C22" i="4"/>
  <c r="B22" i="4"/>
  <c r="B23" i="4" s="1"/>
  <c r="C17" i="3"/>
  <c r="B17" i="3"/>
  <c r="C19" i="3" l="1"/>
  <c r="B24" i="4"/>
  <c r="H22" i="4"/>
  <c r="E22" i="4"/>
  <c r="F27" i="4" s="1"/>
  <c r="H27" i="4" s="1"/>
  <c r="E15" i="1" l="1"/>
  <c r="E9" i="1" l="1"/>
  <c r="E75" i="1"/>
  <c r="E20" i="1" l="1"/>
  <c r="E18" i="1" s="1"/>
  <c r="E77" i="1" s="1"/>
  <c r="E78" i="1" s="1"/>
</calcChain>
</file>

<file path=xl/sharedStrings.xml><?xml version="1.0" encoding="utf-8"?>
<sst xmlns="http://schemas.openxmlformats.org/spreadsheetml/2006/main" count="223" uniqueCount="148">
  <si>
    <t>A</t>
  </si>
  <si>
    <t>Deklaracja VAT-7 lub ewidencja księgowa</t>
  </si>
  <si>
    <t>-</t>
  </si>
  <si>
    <t>obrót (sprzedaż) z tytułu środków trwałych i  WNiP  podlegających amortyzacji, oraz gruntów i praw wieczystego użytkowania gruntów, jeżeli są zaliczane do środków trwałych – używanych przez podatnika na potrzeby jego działalności (Art.86 ust.2g ustawy VAT. Odwołanie  do przepisów art. 90 ust.5 ustawy VAT)</t>
  </si>
  <si>
    <t>Rejestr VAT, deklaracja VAT-7, faktury i/lub ewidencja księgowa</t>
  </si>
  <si>
    <t>Razem</t>
  </si>
  <si>
    <t>a)</t>
  </si>
  <si>
    <t>par. 0920 analityka</t>
  </si>
  <si>
    <t>odsetki od udzielonych pożyczek i od posiadanych papierów wartościowych</t>
  </si>
  <si>
    <t>par. 0920/812</t>
  </si>
  <si>
    <t>dywidendy z tytułu posiadanych praw majątkowych</t>
  </si>
  <si>
    <t>par. 0740</t>
  </si>
  <si>
    <t>par. 0960</t>
  </si>
  <si>
    <t>b)</t>
  </si>
  <si>
    <t>RB-27Gminy (roz 75814, par 097)</t>
  </si>
  <si>
    <t>c)</t>
  </si>
  <si>
    <t>Rb-27S jednostek + Rb-28s jednostek,  + zasiłki, zapomogi</t>
  </si>
  <si>
    <t>Uwaga: wykazanie wydatków jednostek organizacyjnych w tej pozycji wynika z uproszczenia, powinny być uwzględnione w punkcie f), nie ma to jednak wpływu na wartość prewspółczynnika</t>
  </si>
  <si>
    <t>RB-28s urzędu par. 311, 324, 326</t>
  </si>
  <si>
    <t>d)</t>
  </si>
  <si>
    <t>RB-27S Gminy(dochody) dział 801§ 2400</t>
  </si>
  <si>
    <t>e)</t>
  </si>
  <si>
    <t>Rb-27s urzędu par.237</t>
  </si>
  <si>
    <t>f)</t>
  </si>
  <si>
    <t>Rb-28S  Urzędu jednostek (wydatki)</t>
  </si>
  <si>
    <t>2320 - dotacje przekazane do powiatu</t>
  </si>
  <si>
    <t>2360 - instytucje pożytku publicznego</t>
  </si>
  <si>
    <t>2480 - instytucje kultury</t>
  </si>
  <si>
    <t>2510 - dotacja do zakładu budżetowego</t>
  </si>
  <si>
    <t>2540 - dotacja dla niepublicznej jednostki systemu oświaty</t>
  </si>
  <si>
    <t>2560 - dotacja dla zoz utworzonego przez jednostkę</t>
  </si>
  <si>
    <t>2580 - dotacja podmiotowa z budżetu dla jednostek niezaliczanych do sektora finansów publicznych</t>
  </si>
  <si>
    <t>2590- dotacja publicznej jednostki systemu oświaty prowadzona przez osobę prawną inną niż jst lub osobę fizyczną</t>
  </si>
  <si>
    <t>2650 - dotacja przedmiotowa do zakładu budżetowego</t>
  </si>
  <si>
    <t>2710 - dotacja celowa na pomoc finansową udzielaną między jst na dofinansowanie zadań własnych bieżących</t>
  </si>
  <si>
    <t>2720 - dotacje przekazane na konserwację zabytków</t>
  </si>
  <si>
    <t>2800 - dotacja celowa dla pozostałych jednostek zaliczanych do sektora finansów publicznych</t>
  </si>
  <si>
    <t>2810 - dotacje dla fundacji</t>
  </si>
  <si>
    <t>2820 - dotacja celowa z budżetu finansowanie lub dofinansowanie zadań zleconych do realizacji stowarzyszeniom</t>
  </si>
  <si>
    <t>2830 - dotacja celowa z budżetu na finansowanie lub dofinansowanie zadań zleconych do realizacji pozostałym jednostkom niezaliczanym do sektora finansów publicznych</t>
  </si>
  <si>
    <t>2900 - dofinansowanie zadań bieżących innych jst oraz związków gmin</t>
  </si>
  <si>
    <t>4150 - dopłaty w spółkach prawa handlowego</t>
  </si>
  <si>
    <t>6210 - dotacja inwestycyjna dla zakładu budżetowego</t>
  </si>
  <si>
    <t>6220 - dotacja celowa inwestycji dla jednostek sektora finansów</t>
  </si>
  <si>
    <t>6230 - dotacja celowa inwestycyjna dla innych jednostek niezaliczonych do sektora fp.</t>
  </si>
  <si>
    <t>6300 - dotacja celowa inwestycyjna dla innej jst</t>
  </si>
  <si>
    <t>g)</t>
  </si>
  <si>
    <t>Rb-27s urząd par. 097 konto  księgowe760</t>
  </si>
  <si>
    <t>h)</t>
  </si>
  <si>
    <t>To samo co pozycja E8 i E11</t>
  </si>
  <si>
    <t>Proporcja procentowa</t>
  </si>
  <si>
    <t>A x 100 / Dujst</t>
  </si>
  <si>
    <t>Miesiąc</t>
  </si>
  <si>
    <t>Sprzedaż - podstawa opodatkowania (netto)</t>
  </si>
  <si>
    <t>Sprzedaż opodatkowana</t>
  </si>
  <si>
    <t>Sprzedaż odwrotne obciążenie              (poz. 31)</t>
  </si>
  <si>
    <t>Korekty sprzedaży opodatkowanej (sprzedaż mienia)</t>
  </si>
  <si>
    <t>Sprzedaż zwolniona</t>
  </si>
  <si>
    <t>Korekta sprzedaży zwolnionej (sprzedaż mienia)</t>
  </si>
  <si>
    <t>Łącznie (weryfikacja)</t>
  </si>
  <si>
    <t xml:space="preserve">Styczeń 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</si>
  <si>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</si>
  <si>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</si>
  <si>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</si>
  <si>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</si>
  <si>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</si>
  <si>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</si>
  <si>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</si>
  <si>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</si>
  <si>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</si>
  <si>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</si>
  <si>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</si>
  <si>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Sprzedaż środków trwałych i wartości niematerialnych i prawnych  podlegających amortyzacji, oraz gruntów i praw wieczystego użytkowania gruntów, jeżeli są zaliczane do środków trwałych – używanych przez podatnika na potrzeby jego działalności </t>
  </si>
  <si>
    <t>Sprzedaż mienia                          (ujęcie netto)</t>
  </si>
  <si>
    <t>Opodatkowane</t>
  </si>
  <si>
    <t>Zwolnione</t>
  </si>
  <si>
    <t>Łącznie sprzedaż mienia</t>
  </si>
  <si>
    <t>x</t>
  </si>
  <si>
    <t>SP w Radzikowie Wielkim</t>
  </si>
  <si>
    <t>Gimnazjum nr 1</t>
  </si>
  <si>
    <t>ZO w Mordach</t>
  </si>
  <si>
    <t>MOPS</t>
  </si>
  <si>
    <t>MGOK, BIBL</t>
  </si>
  <si>
    <t>spółki wodne</t>
  </si>
  <si>
    <t>OSP</t>
  </si>
  <si>
    <t>OSP-Samochód</t>
  </si>
  <si>
    <t>alkohole</t>
  </si>
  <si>
    <t>MGOK</t>
  </si>
  <si>
    <t>powiat</t>
  </si>
  <si>
    <t>dod mieszk, styp burm</t>
  </si>
  <si>
    <t>6639 - dotacje przekazane do samorządu wojewódzkiego</t>
  </si>
  <si>
    <t>6220 - instytucje kultury</t>
  </si>
  <si>
    <t>6210 - dotacja do zakładu budżetowego</t>
  </si>
  <si>
    <t>transport i przedszkola i Kotuń</t>
  </si>
  <si>
    <t>6170 - dotacja celowa inwestycyjna dla policji</t>
  </si>
  <si>
    <t>Współczynnik</t>
  </si>
  <si>
    <t xml:space="preserve">proporcji do </t>
  </si>
  <si>
    <t xml:space="preserve">zastosowania </t>
  </si>
  <si>
    <t>sprzedaż opodatkowana</t>
  </si>
  <si>
    <t>sprzedaż opodatkowana +</t>
  </si>
  <si>
    <t>sprzedaż zwolniona</t>
  </si>
  <si>
    <t>* 100</t>
  </si>
  <si>
    <t>=</t>
  </si>
  <si>
    <t>Wyszczególnienie</t>
  </si>
  <si>
    <t>Roczny obrót z działalności gospodarczej, zrealizowany przez Urząd Miasta i Gminy Mordy, stanowiący część rocznego obrotu jednostki samorządu terytorialnego z działalności gospodarczej zgodnie z §3 ust.5 (1-2)</t>
  </si>
  <si>
    <t>ewidencja sprzedaży VAT - sprzedaż netto, w tym:</t>
  </si>
  <si>
    <t>+</t>
  </si>
  <si>
    <t xml:space="preserve">odpłatne dostawy towarów i świadczenia usług na terytorium kraju, </t>
  </si>
  <si>
    <t>eksport towarów</t>
  </si>
  <si>
    <t>wewnątrzwspólnotowa dostawa towarów</t>
  </si>
  <si>
    <t>odpłatne dostawy towarów lub świadczenia usług poza terytorium kraju, które podlegałyby opodatkowaniu podatkiem gdyby były wykonywane na terytorium kraju</t>
  </si>
  <si>
    <t>obrót (sprzedaż) z transakcji pomocniczych w zakresie nieruchomości i pomocniczych transakcji finansowych, usług wymienionych w art.43 ust.1 pkt 7, 12 i 38-41,  zakresie, w jakim transakcje te mają charakter pomocniczy (Art.86 ust.2g ustawy VAT. Odwołanie do przepisów art.90 ust.6 ustawy VAT).</t>
  </si>
  <si>
    <t xml:space="preserve">Dochody wykonane urzędu obsługującego jednostkę samorządu terytorialnego - Urzędu Miasta i Gminy w Mordach (3-4) </t>
  </si>
  <si>
    <t>D</t>
  </si>
  <si>
    <t>Sprawozdanie roczne z wykonania budżetu - Rb-27S organu</t>
  </si>
  <si>
    <t>Zmniejszenia dochodów zgodnie z §2 ust. 9 pkt. a-g (a+b+c+d+e+f+g+h)</t>
  </si>
  <si>
    <t>dochody, o których mowa w art. 5 ust. 2 pkt 4 lit. b-d i pkt 5 ust. o finansach publicznych</t>
  </si>
  <si>
    <t xml:space="preserve">odsetki od środków na rachunkach bankowych  </t>
  </si>
  <si>
    <t>spadki, zapisy i darowizny w postaci pieniężnej na rzecz jednostek sektora finansów publicznych</t>
  </si>
  <si>
    <t>zwrot różnicy podatku, o której mowa w art. 87 ust. 1 ustawy o VAT lub zwrot kwoty podatku naliczonego, o której mowa w art. 86 ust. 8 pkt 1 ustawy o VAT</t>
  </si>
  <si>
    <t>dochody wykonane jednostki budżetowej powiększone o kwotę stanowiącą równowartość środków przeznaczonych na wypłatę przez tę jednostkę, na podstawie odrębnych przepisów, zasiłków, zapomóg i innych świadczeń o podobnym charakterze na rzecz osób fizycznych, celem realizacji zadań jednostki samorządu terytorialnego</t>
  </si>
  <si>
    <t>sprawozdanie Rb-27 JB</t>
  </si>
  <si>
    <t xml:space="preserve">Rb-27s </t>
  </si>
  <si>
    <t>środki przeznaczone na wypłatę zasiłków, zapomóg i innych świadczeń o podobnym charakterze na rzecz osób fizycznych</t>
  </si>
  <si>
    <t>środki finansowe pozostające na wydzielonym rachunku, o którym mowa w art. 223 ust. 1 ustawy o finansach publicznych, odprowadzone na rachunek budżetu jednostki samorządu terytorialnego</t>
  </si>
  <si>
    <t xml:space="preserve">wpłaty nadwyżki środków obrotowych zakładu budżetowego </t>
  </si>
  <si>
    <t>kwoty stanowiące równowartość środków, innych niż stanowiące zapłatę, o której mowa w art. 29a ust. 1 ustawy, przekazanych zakładom budżetowym, innym jednostkom sektora finansów publicznych oraz innym osobom prawnym lub jednostkom organizacyjnym nieposiadającym osobowości prawnej, z wyłączeniem kwot, które zostały zwrócone, celem realizacji przez te podmioty zadań jednostki samorządu terytorialnego</t>
  </si>
  <si>
    <t>dotacje, pomniejszone o zwroty (otrzymane w danym roku)</t>
  </si>
  <si>
    <t>środki na wydatki przekazane JB</t>
  </si>
  <si>
    <t>Rb-28S  JB</t>
  </si>
  <si>
    <t>odszkodowania należne jst, pomniejszone o kwoty odszkodowań stanowiących zapłatę, o której mowa w art. 29a ust. 1 ustawy</t>
  </si>
  <si>
    <t xml:space="preserve">odszkodowania nie stanowiące zapłaty z tytułu dostawy towarów czy świadczenia usług w rozumieniu ustawy o VAT </t>
  </si>
  <si>
    <t xml:space="preserve">wyliczony zgodnie z przepisami §3 ust. 2 Rozporządzenia  Ministra Finansów w sprawie sposobu określania zakresu wykorzystywania nabywanych towarów                     i usług do celów działalności gospodarczej w przypadku niektórych podatników (Dz.U. z 2015 r. poz. 2193). </t>
  </si>
  <si>
    <t>Prewspółczynnik proporcji A/D*100%                                                                                                                                                          (zaokrąglony w górę do najbliższej liczby całkowitej)</t>
  </si>
  <si>
    <t>w 2021</t>
  </si>
  <si>
    <t>Obrót łączny za 2020 rok</t>
  </si>
  <si>
    <t>Współczynnik proporcji, wyliczony zgodnie z art. 90 i art. 91 ustawy o VAT dla dla Urzędu Miasta i Gminy Mordy na rok 2021</t>
  </si>
  <si>
    <t>Prewspółczynnik proporcji, o którym mowa w art. 86 ust. 2a-h ustawy o podatku VAT                                                                                                                   dla Urzędu Miasta i Gminy Mordy na rok 2021</t>
  </si>
  <si>
    <t>2830 - dotacje dla spółek wodnych</t>
  </si>
  <si>
    <t>2310 - dotacje do przewozów wdo MPK</t>
  </si>
  <si>
    <t xml:space="preserve">2820 - dotacja celowa z budżetu finansowanie lub dofinansowanie zadań zleconych do realizacji stowarzyszeniom OSP </t>
  </si>
  <si>
    <t>6230 - dotacja celowa z budżetu finansowanie lub dofinansowanie zadań zleconych do realizacji stowarzyszeniom OSP</t>
  </si>
  <si>
    <t>2330 - zwrot kosztówwychowania przedszkolnego dla innych gmin</t>
  </si>
  <si>
    <t xml:space="preserve"> obrót (sprzedaż) uzyskany z dostawy towarów i usług, które na podstawie przepisów o podatku dochodowym są zaliczane przez podatnika do środków trwałych oraz wartości niematerialnych i prawnych, podlegających amortyzacji, oraz gruntów i praw wieczystego użytkowania gruntów, jeżeli są zaliczane do środków trwałych podatnika - używanych przez podatnika na potrzeby jego działalności</t>
  </si>
  <si>
    <t xml:space="preserve">obrót (sprzedaż) uzyskany z tytułu transakcji  pomocniczych w zakresie nieruchomości i pomocniczych transakcji finansowych oraz usług, wymienionych w art. 43 ust. 1 pkt 7, 12 i 38-41, w zakresie, w jakim transakcje te mają charakter pomocniczy (Art. 86 ust. 2g ustawy o VAT. Odwołanie do przepisów art. 90 ust. 6 ustawy VAT).
</t>
  </si>
  <si>
    <t>2020 rok</t>
  </si>
  <si>
    <t>Załącznik Nr 2
do Zarządzenia Nr 20/2021
Burmistrza Miasta i Gminy Mordy 
z dnia 22 lutego 2021 r.</t>
  </si>
  <si>
    <t xml:space="preserve">Załącznik Nr 1
do Zarządzenia Nr 20/2021
Burmistrza Miasta i Gminy Mordy 
z dnia 22 lutego 2021 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</si>
</sst>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,_z_ł_-;\-* #,##0.00,_z_ł_-;_-* \-??\ _z_ł_-;_-@_-"/>
    <numFmt numFmtId="165" formatCode="_-* #,##0,_z_ł_-;\-* #,##0,_z_ł_-;_-* \-??\ _z_ł_-;_-@_-"/>
    <numFmt numFmtId="166" formatCode="#,##0.0000"/>
    <numFmt numFmtId="167" formatCode="0.0000%"/>
    <numFmt numFmtId="168" formatCode="#,##0.00_ ;\-#,##0.00\ "/>
  </numFmts>
  <fonts count="24" x14ac:knownFonts="1">
    <font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5"/>
      <color rgb="FF00000A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trike/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DDDDD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DDDDDD"/>
      </patternFill>
    </fill>
  </fills>
  <borders count="6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164" fontId="6" fillId="0" borderId="0" applyBorder="0" applyProtection="0"/>
    <xf numFmtId="9" fontId="6" fillId="0" borderId="0" applyBorder="0" applyProtection="0"/>
    <xf numFmtId="0" fontId="5" fillId="0" borderId="0" applyBorder="0" applyProtection="0"/>
  </cellStyleXfs>
  <cellXfs count="25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Border="1"/>
    <xf numFmtId="0" fontId="4" fillId="0" borderId="0" xfId="0" applyFont="1" applyAlignment="1">
      <alignment wrapText="1"/>
    </xf>
    <xf numFmtId="9" fontId="0" fillId="0" borderId="2" xfId="0" applyNumberFormat="1" applyBorder="1" applyAlignment="1">
      <alignment horizontal="center" vertical="center"/>
    </xf>
    <xf numFmtId="0" fontId="0" fillId="0" borderId="2" xfId="0" applyFont="1" applyBorder="1"/>
    <xf numFmtId="4" fontId="5" fillId="0" borderId="2" xfId="3" applyNumberFormat="1" applyFont="1" applyBorder="1" applyAlignment="1" applyProtection="1"/>
    <xf numFmtId="4" fontId="5" fillId="0" borderId="2" xfId="3" applyNumberFormat="1" applyFont="1" applyBorder="1" applyAlignment="1" applyProtection="1">
      <alignment wrapText="1"/>
    </xf>
    <xf numFmtId="4" fontId="0" fillId="0" borderId="2" xfId="1" applyNumberFormat="1" applyFont="1" applyBorder="1" applyAlignment="1" applyProtection="1"/>
    <xf numFmtId="4" fontId="0" fillId="0" borderId="0" xfId="0" applyNumberFormat="1"/>
    <xf numFmtId="4" fontId="0" fillId="0" borderId="0" xfId="1" applyNumberFormat="1" applyFont="1" applyBorder="1" applyAlignment="1" applyProtection="1"/>
    <xf numFmtId="168" fontId="0" fillId="0" borderId="0" xfId="0" applyNumberFormat="1"/>
    <xf numFmtId="9" fontId="8" fillId="0" borderId="2" xfId="0" applyNumberFormat="1" applyFont="1" applyBorder="1" applyAlignment="1">
      <alignment horizontal="center" vertical="center"/>
    </xf>
    <xf numFmtId="4" fontId="9" fillId="0" borderId="20" xfId="0" applyNumberFormat="1" applyFont="1" applyBorder="1"/>
    <xf numFmtId="4" fontId="8" fillId="0" borderId="20" xfId="0" applyNumberFormat="1" applyFont="1" applyBorder="1"/>
    <xf numFmtId="4" fontId="8" fillId="2" borderId="26" xfId="0" applyNumberFormat="1" applyFont="1" applyFill="1" applyBorder="1"/>
    <xf numFmtId="4" fontId="8" fillId="0" borderId="2" xfId="1" applyNumberFormat="1" applyFont="1" applyFill="1" applyBorder="1" applyAlignment="1" applyProtection="1"/>
    <xf numFmtId="4" fontId="9" fillId="0" borderId="2" xfId="0" applyNumberFormat="1" applyFont="1" applyBorder="1"/>
    <xf numFmtId="4" fontId="8" fillId="0" borderId="2" xfId="0" applyNumberFormat="1" applyFont="1" applyBorder="1"/>
    <xf numFmtId="4" fontId="9" fillId="2" borderId="26" xfId="0" applyNumberFormat="1" applyFont="1" applyFill="1" applyBorder="1"/>
    <xf numFmtId="4" fontId="9" fillId="2" borderId="2" xfId="0" applyNumberFormat="1" applyFont="1" applyFill="1" applyBorder="1"/>
    <xf numFmtId="4" fontId="8" fillId="2" borderId="2" xfId="0" applyNumberFormat="1" applyFont="1" applyFill="1" applyBorder="1"/>
    <xf numFmtId="4" fontId="10" fillId="2" borderId="2" xfId="0" applyNumberFormat="1" applyFont="1" applyFill="1" applyBorder="1"/>
    <xf numFmtId="4" fontId="11" fillId="2" borderId="2" xfId="0" applyNumberFormat="1" applyFont="1" applyFill="1" applyBorder="1"/>
    <xf numFmtId="4" fontId="11" fillId="2" borderId="26" xfId="0" applyNumberFormat="1" applyFont="1" applyFill="1" applyBorder="1"/>
    <xf numFmtId="4" fontId="10" fillId="2" borderId="18" xfId="0" applyNumberFormat="1" applyFont="1" applyFill="1" applyBorder="1"/>
    <xf numFmtId="4" fontId="11" fillId="2" borderId="18" xfId="0" applyNumberFormat="1" applyFont="1" applyFill="1" applyBorder="1"/>
    <xf numFmtId="4" fontId="11" fillId="2" borderId="29" xfId="0" applyNumberFormat="1" applyFont="1" applyFill="1" applyBorder="1"/>
    <xf numFmtId="0" fontId="8" fillId="0" borderId="1" xfId="0" applyFont="1" applyBorder="1"/>
    <xf numFmtId="4" fontId="8" fillId="0" borderId="3" xfId="1" applyNumberFormat="1" applyFont="1" applyBorder="1" applyAlignment="1" applyProtection="1"/>
    <xf numFmtId="0" fontId="8" fillId="0" borderId="17" xfId="0" applyFont="1" applyBorder="1"/>
    <xf numFmtId="4" fontId="8" fillId="0" borderId="19" xfId="1" applyNumberFormat="1" applyFont="1" applyBorder="1" applyAlignment="1" applyProtection="1"/>
    <xf numFmtId="4" fontId="8" fillId="0" borderId="18" xfId="1" applyNumberFormat="1" applyFont="1" applyFill="1" applyBorder="1" applyAlignment="1" applyProtection="1"/>
    <xf numFmtId="0" fontId="12" fillId="4" borderId="34" xfId="0" applyFont="1" applyFill="1" applyBorder="1" applyAlignment="1">
      <alignment vertical="center"/>
    </xf>
    <xf numFmtId="0" fontId="12" fillId="2" borderId="10" xfId="0" applyFont="1" applyFill="1" applyBorder="1"/>
    <xf numFmtId="4" fontId="12" fillId="2" borderId="11" xfId="1" applyNumberFormat="1" applyFont="1" applyFill="1" applyBorder="1" applyAlignment="1" applyProtection="1"/>
    <xf numFmtId="4" fontId="12" fillId="0" borderId="11" xfId="1" applyNumberFormat="1" applyFont="1" applyBorder="1" applyAlignment="1" applyProtection="1"/>
    <xf numFmtId="4" fontId="12" fillId="0" borderId="12" xfId="1" applyNumberFormat="1" applyFont="1" applyBorder="1" applyAlignment="1" applyProtection="1"/>
    <xf numFmtId="4" fontId="12" fillId="0" borderId="31" xfId="1" applyNumberFormat="1" applyFont="1" applyBorder="1" applyAlignment="1" applyProtection="1"/>
    <xf numFmtId="4" fontId="12" fillId="0" borderId="15" xfId="1" applyNumberFormat="1" applyFont="1" applyBorder="1" applyAlignment="1" applyProtection="1"/>
    <xf numFmtId="4" fontId="12" fillId="0" borderId="16" xfId="1" applyNumberFormat="1" applyFont="1" applyBorder="1" applyAlignment="1" applyProtection="1"/>
    <xf numFmtId="165" fontId="8" fillId="0" borderId="0" xfId="0" applyNumberFormat="1" applyFont="1" applyAlignment="1"/>
    <xf numFmtId="0" fontId="12" fillId="0" borderId="37" xfId="0" applyFont="1" applyBorder="1" applyAlignment="1">
      <alignment vertical="center"/>
    </xf>
    <xf numFmtId="166" fontId="12" fillId="0" borderId="37" xfId="2" applyNumberFormat="1" applyFont="1" applyBorder="1" applyAlignment="1" applyProtection="1">
      <alignment horizontal="center" vertical="center"/>
    </xf>
    <xf numFmtId="4" fontId="8" fillId="0" borderId="37" xfId="0" applyNumberFormat="1" applyFont="1" applyBorder="1"/>
    <xf numFmtId="165" fontId="12" fillId="0" borderId="0" xfId="0" applyNumberFormat="1" applyFont="1" applyAlignment="1">
      <alignment horizontal="left"/>
    </xf>
    <xf numFmtId="165" fontId="12" fillId="0" borderId="0" xfId="0" applyNumberFormat="1" applyFont="1" applyFill="1" applyBorder="1" applyAlignment="1">
      <alignment horizontal="left"/>
    </xf>
    <xf numFmtId="0" fontId="8" fillId="0" borderId="0" xfId="0" applyFont="1" applyAlignment="1"/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/>
    </xf>
    <xf numFmtId="4" fontId="9" fillId="0" borderId="3" xfId="0" applyNumberFormat="1" applyFont="1" applyBorder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vertical="center"/>
    </xf>
    <xf numFmtId="4" fontId="9" fillId="0" borderId="9" xfId="0" applyNumberFormat="1" applyFont="1" applyBorder="1"/>
    <xf numFmtId="4" fontId="9" fillId="0" borderId="12" xfId="0" applyNumberFormat="1" applyFont="1" applyBorder="1"/>
    <xf numFmtId="0" fontId="9" fillId="0" borderId="8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/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vertical="center"/>
    </xf>
    <xf numFmtId="4" fontId="9" fillId="0" borderId="6" xfId="0" applyNumberFormat="1" applyFont="1" applyBorder="1"/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4" fontId="9" fillId="3" borderId="16" xfId="0" applyNumberFormat="1" applyFont="1" applyFill="1" applyBorder="1" applyAlignment="1">
      <alignment horizontal="right"/>
    </xf>
    <xf numFmtId="4" fontId="18" fillId="0" borderId="3" xfId="0" applyNumberFormat="1" applyFont="1" applyBorder="1"/>
    <xf numFmtId="4" fontId="10" fillId="0" borderId="3" xfId="0" applyNumberFormat="1" applyFont="1" applyBorder="1"/>
    <xf numFmtId="4" fontId="10" fillId="0" borderId="6" xfId="0" applyNumberFormat="1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vertical="center" wrapText="1"/>
    </xf>
    <xf numFmtId="4" fontId="10" fillId="0" borderId="22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vertical="center" wrapText="1"/>
    </xf>
    <xf numFmtId="4" fontId="10" fillId="0" borderId="19" xfId="0" applyNumberFormat="1" applyFont="1" applyBorder="1" applyAlignment="1">
      <alignment horizontal="right" vertical="center"/>
    </xf>
    <xf numFmtId="0" fontId="9" fillId="0" borderId="24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4" fontId="10" fillId="0" borderId="30" xfId="0" applyNumberFormat="1" applyFont="1" applyBorder="1" applyAlignment="1">
      <alignment vertical="center" wrapText="1"/>
    </xf>
    <xf numFmtId="4" fontId="10" fillId="2" borderId="30" xfId="0" applyNumberFormat="1" applyFont="1" applyFill="1" applyBorder="1" applyAlignment="1">
      <alignment vertical="center" wrapText="1"/>
    </xf>
    <xf numFmtId="4" fontId="18" fillId="0" borderId="30" xfId="0" applyNumberFormat="1" applyFont="1" applyBorder="1" applyAlignment="1">
      <alignment vertical="center" wrapText="1"/>
    </xf>
    <xf numFmtId="4" fontId="19" fillId="0" borderId="3" xfId="0" applyNumberFormat="1" applyFont="1" applyBorder="1"/>
    <xf numFmtId="0" fontId="9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/>
    </xf>
    <xf numFmtId="0" fontId="9" fillId="0" borderId="27" xfId="0" applyFont="1" applyBorder="1" applyAlignment="1">
      <alignment vertical="center" wrapText="1"/>
    </xf>
    <xf numFmtId="4" fontId="10" fillId="0" borderId="3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20" fillId="0" borderId="0" xfId="0" applyFont="1"/>
    <xf numFmtId="0" fontId="8" fillId="0" borderId="0" xfId="0" applyFont="1"/>
    <xf numFmtId="0" fontId="13" fillId="0" borderId="2" xfId="0" applyFont="1" applyBorder="1" applyAlignment="1">
      <alignment horizontal="center" vertical="center"/>
    </xf>
    <xf numFmtId="0" fontId="9" fillId="0" borderId="40" xfId="0" applyFont="1" applyBorder="1" applyAlignment="1">
      <alignment vertical="center" wrapText="1"/>
    </xf>
    <xf numFmtId="0" fontId="13" fillId="0" borderId="2" xfId="0" applyFont="1" applyBorder="1" applyAlignment="1">
      <alignment horizontal="center"/>
    </xf>
    <xf numFmtId="0" fontId="17" fillId="0" borderId="39" xfId="0" applyFont="1" applyBorder="1" applyAlignment="1">
      <alignment horizontal="right"/>
    </xf>
    <xf numFmtId="0" fontId="0" fillId="0" borderId="0" xfId="0" applyBorder="1"/>
    <xf numFmtId="4" fontId="13" fillId="7" borderId="6" xfId="0" applyNumberFormat="1" applyFont="1" applyFill="1" applyBorder="1" applyAlignment="1">
      <alignment vertical="center"/>
    </xf>
    <xf numFmtId="0" fontId="9" fillId="0" borderId="44" xfId="0" applyFont="1" applyBorder="1" applyAlignment="1">
      <alignment vertical="center" wrapText="1"/>
    </xf>
    <xf numFmtId="4" fontId="13" fillId="7" borderId="45" xfId="0" applyNumberFormat="1" applyFont="1" applyFill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/>
    </xf>
    <xf numFmtId="0" fontId="9" fillId="0" borderId="40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4" fontId="9" fillId="7" borderId="22" xfId="0" applyNumberFormat="1" applyFont="1" applyFill="1" applyBorder="1" applyAlignment="1">
      <alignment horizontal="right" vertical="center"/>
    </xf>
    <xf numFmtId="0" fontId="21" fillId="0" borderId="40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2" borderId="40" xfId="0" applyFont="1" applyFill="1" applyBorder="1" applyAlignment="1">
      <alignment horizontal="left" vertical="center" wrapText="1"/>
    </xf>
    <xf numFmtId="4" fontId="10" fillId="2" borderId="50" xfId="0" applyNumberFormat="1" applyFont="1" applyFill="1" applyBorder="1" applyAlignment="1">
      <alignment vertical="center" wrapText="1"/>
    </xf>
    <xf numFmtId="0" fontId="8" fillId="2" borderId="18" xfId="0" applyFont="1" applyFill="1" applyBorder="1" applyAlignment="1">
      <alignment horizontal="center"/>
    </xf>
    <xf numFmtId="4" fontId="10" fillId="0" borderId="9" xfId="0" applyNumberFormat="1" applyFont="1" applyBorder="1" applyAlignment="1">
      <alignment horizontal="right" vertical="center"/>
    </xf>
    <xf numFmtId="4" fontId="10" fillId="0" borderId="50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right"/>
    </xf>
    <xf numFmtId="0" fontId="17" fillId="0" borderId="40" xfId="0" applyFont="1" applyBorder="1" applyAlignment="1">
      <alignment horizontal="right"/>
    </xf>
    <xf numFmtId="0" fontId="17" fillId="2" borderId="40" xfId="0" applyFont="1" applyFill="1" applyBorder="1" applyAlignment="1">
      <alignment horizontal="left"/>
    </xf>
    <xf numFmtId="0" fontId="17" fillId="2" borderId="40" xfId="0" applyFont="1" applyFill="1" applyBorder="1" applyAlignment="1">
      <alignment horizontal="right"/>
    </xf>
    <xf numFmtId="0" fontId="17" fillId="0" borderId="51" xfId="0" applyFont="1" applyBorder="1" applyAlignment="1">
      <alignment horizontal="right"/>
    </xf>
    <xf numFmtId="0" fontId="17" fillId="0" borderId="28" xfId="0" applyFont="1" applyBorder="1" applyAlignment="1">
      <alignment horizontal="right"/>
    </xf>
    <xf numFmtId="0" fontId="17" fillId="0" borderId="31" xfId="0" applyFont="1" applyBorder="1" applyAlignment="1">
      <alignment horizontal="right"/>
    </xf>
    <xf numFmtId="0" fontId="17" fillId="2" borderId="40" xfId="0" applyFont="1" applyFill="1" applyBorder="1" applyAlignment="1">
      <alignment horizontal="right" wrapText="1"/>
    </xf>
    <xf numFmtId="0" fontId="17" fillId="0" borderId="31" xfId="0" applyFont="1" applyBorder="1" applyAlignment="1">
      <alignment horizontal="right" wrapText="1"/>
    </xf>
    <xf numFmtId="9" fontId="17" fillId="0" borderId="40" xfId="0" applyNumberFormat="1" applyFont="1" applyBorder="1" applyAlignment="1">
      <alignment horizontal="right"/>
    </xf>
    <xf numFmtId="0" fontId="9" fillId="0" borderId="25" xfId="0" applyFont="1" applyBorder="1" applyAlignment="1">
      <alignment vertical="center" wrapText="1"/>
    </xf>
    <xf numFmtId="4" fontId="9" fillId="2" borderId="53" xfId="0" applyNumberFormat="1" applyFont="1" applyFill="1" applyBorder="1"/>
    <xf numFmtId="4" fontId="9" fillId="6" borderId="53" xfId="0" applyNumberFormat="1" applyFont="1" applyFill="1" applyBorder="1"/>
    <xf numFmtId="4" fontId="9" fillId="2" borderId="54" xfId="0" applyNumberFormat="1" applyFont="1" applyFill="1" applyBorder="1"/>
    <xf numFmtId="0" fontId="9" fillId="0" borderId="3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4" fontId="9" fillId="2" borderId="57" xfId="0" applyNumberFormat="1" applyFont="1" applyFill="1" applyBorder="1"/>
    <xf numFmtId="0" fontId="13" fillId="5" borderId="10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vertical="center" wrapText="1"/>
    </xf>
    <xf numFmtId="4" fontId="13" fillId="8" borderId="47" xfId="0" applyNumberFormat="1" applyFont="1" applyFill="1" applyBorder="1"/>
    <xf numFmtId="0" fontId="13" fillId="4" borderId="56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/>
    </xf>
    <xf numFmtId="0" fontId="9" fillId="0" borderId="37" xfId="0" applyFont="1" applyBorder="1"/>
    <xf numFmtId="0" fontId="9" fillId="0" borderId="37" xfId="0" applyFont="1" applyBorder="1" applyAlignment="1">
      <alignment vertical="center"/>
    </xf>
    <xf numFmtId="0" fontId="9" fillId="5" borderId="11" xfId="0" applyFont="1" applyFill="1" applyBorder="1" applyAlignment="1">
      <alignment vertical="center" wrapText="1"/>
    </xf>
    <xf numFmtId="4" fontId="13" fillId="9" borderId="12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6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167" fontId="22" fillId="0" borderId="3" xfId="0" applyNumberFormat="1" applyFont="1" applyBorder="1"/>
    <xf numFmtId="0" fontId="9" fillId="8" borderId="5" xfId="0" applyFont="1" applyFill="1" applyBorder="1" applyAlignment="1">
      <alignment vertical="center"/>
    </xf>
    <xf numFmtId="9" fontId="23" fillId="8" borderId="6" xfId="0" applyNumberFormat="1" applyFont="1" applyFill="1" applyBorder="1" applyAlignment="1">
      <alignment horizontal="center" vertical="center"/>
    </xf>
    <xf numFmtId="4" fontId="9" fillId="2" borderId="37" xfId="0" applyNumberFormat="1" applyFont="1" applyFill="1" applyBorder="1"/>
    <xf numFmtId="0" fontId="13" fillId="0" borderId="5" xfId="0" applyFont="1" applyBorder="1" applyAlignment="1">
      <alignment horizontal="center" vertical="center"/>
    </xf>
    <xf numFmtId="4" fontId="9" fillId="7" borderId="12" xfId="0" applyNumberFormat="1" applyFont="1" applyFill="1" applyBorder="1" applyAlignment="1">
      <alignment horizontal="right" vertical="center"/>
    </xf>
    <xf numFmtId="0" fontId="12" fillId="5" borderId="10" xfId="0" applyFont="1" applyFill="1" applyBorder="1" applyAlignment="1">
      <alignment vertical="center" wrapText="1"/>
    </xf>
    <xf numFmtId="0" fontId="9" fillId="0" borderId="40" xfId="0" applyFont="1" applyBorder="1" applyAlignment="1">
      <alignment horizontal="left" vertical="center" wrapText="1"/>
    </xf>
    <xf numFmtId="4" fontId="18" fillId="2" borderId="30" xfId="0" applyNumberFormat="1" applyFont="1" applyFill="1" applyBorder="1" applyAlignment="1">
      <alignment vertical="center" wrapText="1"/>
    </xf>
    <xf numFmtId="4" fontId="18" fillId="0" borderId="30" xfId="0" applyNumberFormat="1" applyFont="1" applyBorder="1"/>
    <xf numFmtId="0" fontId="13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17" fillId="0" borderId="52" xfId="0" applyFont="1" applyBorder="1" applyAlignment="1">
      <alignment horizontal="right" vertical="center" wrapText="1"/>
    </xf>
    <xf numFmtId="0" fontId="13" fillId="8" borderId="58" xfId="0" applyFont="1" applyFill="1" applyBorder="1" applyAlignment="1">
      <alignment horizontal="right" vertical="center" wrapText="1"/>
    </xf>
    <xf numFmtId="0" fontId="13" fillId="8" borderId="59" xfId="0" applyFont="1" applyFill="1" applyBorder="1" applyAlignment="1">
      <alignment horizontal="right" vertical="center" wrapText="1"/>
    </xf>
    <xf numFmtId="0" fontId="13" fillId="8" borderId="43" xfId="0" applyFont="1" applyFill="1" applyBorder="1" applyAlignment="1">
      <alignment horizontal="right" vertical="center" wrapText="1"/>
    </xf>
    <xf numFmtId="0" fontId="9" fillId="0" borderId="38" xfId="0" applyFont="1" applyBorder="1" applyAlignment="1">
      <alignment horizontal="right"/>
    </xf>
    <xf numFmtId="0" fontId="9" fillId="0" borderId="39" xfId="0" applyFont="1" applyBorder="1" applyAlignment="1">
      <alignment horizontal="right"/>
    </xf>
    <xf numFmtId="0" fontId="9" fillId="0" borderId="40" xfId="0" applyFont="1" applyBorder="1" applyAlignment="1">
      <alignment horizontal="right"/>
    </xf>
    <xf numFmtId="0" fontId="9" fillId="0" borderId="25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0" fontId="13" fillId="5" borderId="32" xfId="0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vertical="center" wrapText="1"/>
    </xf>
    <xf numFmtId="0" fontId="9" fillId="0" borderId="46" xfId="0" applyFont="1" applyBorder="1" applyAlignment="1">
      <alignment vertical="center" wrapText="1"/>
    </xf>
    <xf numFmtId="0" fontId="9" fillId="0" borderId="32" xfId="0" applyFont="1" applyBorder="1" applyAlignment="1"/>
    <xf numFmtId="0" fontId="9" fillId="0" borderId="46" xfId="0" applyFont="1" applyBorder="1" applyAlignment="1"/>
    <xf numFmtId="0" fontId="9" fillId="0" borderId="48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5" fontId="8" fillId="0" borderId="13" xfId="0" applyNumberFormat="1" applyFont="1" applyBorder="1" applyAlignment="1">
      <alignment horizontal="center"/>
    </xf>
    <xf numFmtId="165" fontId="8" fillId="0" borderId="37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left"/>
    </xf>
    <xf numFmtId="9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wrapText="1"/>
    </xf>
    <xf numFmtId="4" fontId="12" fillId="4" borderId="35" xfId="1" applyNumberFormat="1" applyFont="1" applyFill="1" applyBorder="1" applyAlignment="1" applyProtection="1">
      <alignment horizontal="center" vertical="center"/>
    </xf>
    <xf numFmtId="4" fontId="12" fillId="4" borderId="13" xfId="1" applyNumberFormat="1" applyFont="1" applyFill="1" applyBorder="1" applyAlignment="1" applyProtection="1">
      <alignment horizontal="center" vertical="center"/>
    </xf>
    <xf numFmtId="4" fontId="12" fillId="4" borderId="36" xfId="1" applyNumberFormat="1" applyFont="1" applyFill="1" applyBorder="1" applyAlignment="1" applyProtection="1">
      <alignment horizontal="center" vertical="center"/>
    </xf>
    <xf numFmtId="4" fontId="12" fillId="5" borderId="32" xfId="1" applyNumberFormat="1" applyFont="1" applyFill="1" applyBorder="1" applyAlignment="1" applyProtection="1">
      <alignment horizontal="center" vertical="center"/>
    </xf>
    <xf numFmtId="4" fontId="12" fillId="5" borderId="33" xfId="1" applyNumberFormat="1" applyFont="1" applyFill="1" applyBorder="1" applyAlignment="1" applyProtection="1">
      <alignment horizontal="center" vertical="center"/>
    </xf>
    <xf numFmtId="4" fontId="12" fillId="5" borderId="28" xfId="1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9" fontId="8" fillId="0" borderId="18" xfId="0" applyNumberFormat="1" applyFont="1" applyBorder="1" applyAlignment="1">
      <alignment horizontal="center" vertical="center" wrapText="1"/>
    </xf>
    <xf numFmtId="9" fontId="8" fillId="0" borderId="20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Procentowy" xfId="2" builtinId="5"/>
    <cellStyle name="Tekst objaśnienia" xfId="3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%202021%20i%20kor%20rocz%20za%202020%20Wsp&#243;&#322;cz.%20i%20prew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współcz. 2021- Urząd Gminy"/>
      <sheetName val="Współczynnik 2021"/>
      <sheetName val="Sprzedaż mienia"/>
    </sheetNames>
    <sheetDataSet>
      <sheetData sheetId="0"/>
      <sheetData sheetId="1"/>
      <sheetData sheetId="2"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73675.22</v>
          </cell>
          <cell r="C11">
            <v>4300</v>
          </cell>
        </row>
        <row r="12">
          <cell r="B12">
            <v>0</v>
          </cell>
          <cell r="C12">
            <v>0</v>
          </cell>
        </row>
        <row r="13">
          <cell r="B13">
            <v>58780.49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topLeftCell="A22" zoomScale="80" zoomScaleNormal="80" workbookViewId="0">
      <selection activeCell="D1" sqref="D1:E3"/>
    </sheetView>
  </sheetViews>
  <sheetFormatPr defaultRowHeight="14.25" outlineLevelRow="1" x14ac:dyDescent="0.2"/>
  <cols>
    <col min="1" max="1" width="4" style="1"/>
    <col min="2" max="2" width="9" style="1"/>
    <col min="3" max="3" width="94.75" style="2" customWidth="1"/>
    <col min="4" max="4" width="0.125" style="3" customWidth="1"/>
    <col min="5" max="5" width="25.75" style="2" customWidth="1"/>
    <col min="6" max="6" width="26.25" style="4" hidden="1" customWidth="1"/>
    <col min="7" max="7" width="28.375"/>
    <col min="8" max="11" width="13.375"/>
    <col min="12" max="1025" width="11.25"/>
  </cols>
  <sheetData>
    <row r="1" spans="1:11" x14ac:dyDescent="0.2">
      <c r="D1" s="199" t="s">
        <v>146</v>
      </c>
      <c r="E1" s="200"/>
    </row>
    <row r="2" spans="1:11" ht="21" customHeight="1" x14ac:dyDescent="0.2">
      <c r="D2" s="200"/>
      <c r="E2" s="200"/>
    </row>
    <row r="3" spans="1:11" ht="44.25" customHeight="1" x14ac:dyDescent="0.2">
      <c r="D3" s="200"/>
      <c r="E3" s="200"/>
    </row>
    <row r="4" spans="1:11" ht="2.25" customHeight="1" x14ac:dyDescent="0.2"/>
    <row r="5" spans="1:11" hidden="1" x14ac:dyDescent="0.2"/>
    <row r="6" spans="1:11" ht="39.75" customHeight="1" x14ac:dyDescent="0.25">
      <c r="A6" s="52"/>
      <c r="B6" s="201" t="s">
        <v>137</v>
      </c>
      <c r="C6" s="201"/>
      <c r="D6" s="201"/>
      <c r="E6" s="53"/>
      <c r="F6" s="54"/>
      <c r="G6" s="5"/>
      <c r="H6" s="5"/>
      <c r="I6" s="5"/>
      <c r="J6" s="5"/>
      <c r="K6" s="5"/>
    </row>
    <row r="7" spans="1:11" ht="43.5" customHeight="1" thickBot="1" x14ac:dyDescent="0.25">
      <c r="A7" s="205" t="s">
        <v>132</v>
      </c>
      <c r="B7" s="205"/>
      <c r="C7" s="205"/>
      <c r="D7" s="205"/>
      <c r="E7" s="205"/>
      <c r="F7" s="206"/>
      <c r="G7" s="5"/>
      <c r="H7" s="5"/>
      <c r="I7" s="5"/>
      <c r="J7" s="5"/>
      <c r="K7" s="5"/>
    </row>
    <row r="8" spans="1:11" ht="22.5" customHeight="1" thickBot="1" x14ac:dyDescent="0.3">
      <c r="A8" s="202" t="s">
        <v>103</v>
      </c>
      <c r="B8" s="203"/>
      <c r="C8" s="204"/>
      <c r="D8" s="147"/>
      <c r="E8" s="152" t="s">
        <v>145</v>
      </c>
      <c r="F8" s="132"/>
      <c r="G8" s="6"/>
      <c r="H8" s="5"/>
      <c r="I8" s="5"/>
      <c r="J8" s="5"/>
      <c r="K8" s="5"/>
    </row>
    <row r="9" spans="1:11" ht="45.75" customHeight="1" thickBot="1" x14ac:dyDescent="0.3">
      <c r="A9" s="149" t="s">
        <v>0</v>
      </c>
      <c r="B9" s="209" t="s">
        <v>104</v>
      </c>
      <c r="C9" s="210"/>
      <c r="D9" s="150" t="s">
        <v>1</v>
      </c>
      <c r="E9" s="151">
        <f>E10-E15</f>
        <v>82673.430000000022</v>
      </c>
      <c r="F9" s="133"/>
      <c r="G9" s="5"/>
      <c r="H9" s="5"/>
      <c r="I9" s="5"/>
      <c r="J9" s="5"/>
      <c r="K9" s="5"/>
    </row>
    <row r="10" spans="1:11" ht="23.25" customHeight="1" x14ac:dyDescent="0.25">
      <c r="A10" s="158">
        <v>1</v>
      </c>
      <c r="B10" s="207" t="s">
        <v>105</v>
      </c>
      <c r="C10" s="208"/>
      <c r="D10" s="159"/>
      <c r="E10" s="148">
        <v>219429.14</v>
      </c>
      <c r="F10" s="133"/>
      <c r="G10" s="5"/>
      <c r="H10" s="5"/>
      <c r="I10" s="5"/>
      <c r="J10" s="5"/>
      <c r="K10" s="5"/>
    </row>
    <row r="11" spans="1:11" ht="23.25" customHeight="1" x14ac:dyDescent="0.25">
      <c r="A11" s="160"/>
      <c r="B11" s="161" t="s">
        <v>106</v>
      </c>
      <c r="C11" s="162" t="s">
        <v>107</v>
      </c>
      <c r="D11" s="163"/>
      <c r="E11" s="148">
        <v>219429.14</v>
      </c>
      <c r="F11" s="133"/>
      <c r="G11" s="5"/>
      <c r="H11" s="5"/>
      <c r="I11" s="5"/>
      <c r="J11" s="5"/>
      <c r="K11" s="5"/>
    </row>
    <row r="12" spans="1:11" ht="23.25" customHeight="1" x14ac:dyDescent="0.25">
      <c r="A12" s="160"/>
      <c r="B12" s="161" t="s">
        <v>106</v>
      </c>
      <c r="C12" s="162" t="s">
        <v>108</v>
      </c>
      <c r="D12" s="163"/>
      <c r="E12" s="143">
        <v>0</v>
      </c>
      <c r="F12" s="133"/>
      <c r="G12" s="5"/>
      <c r="H12" s="5"/>
      <c r="I12" s="5"/>
      <c r="J12" s="5"/>
      <c r="K12" s="5"/>
    </row>
    <row r="13" spans="1:11" ht="26.25" customHeight="1" x14ac:dyDescent="0.25">
      <c r="A13" s="160"/>
      <c r="B13" s="161" t="s">
        <v>106</v>
      </c>
      <c r="C13" s="162" t="s">
        <v>109</v>
      </c>
      <c r="D13" s="163"/>
      <c r="E13" s="143">
        <v>0</v>
      </c>
      <c r="F13" s="133"/>
      <c r="G13" s="5"/>
      <c r="H13" s="5"/>
      <c r="I13" s="5"/>
      <c r="J13" s="5"/>
      <c r="K13" s="5"/>
    </row>
    <row r="14" spans="1:11" ht="38.25" customHeight="1" x14ac:dyDescent="0.25">
      <c r="A14" s="160"/>
      <c r="B14" s="161" t="s">
        <v>106</v>
      </c>
      <c r="C14" s="125" t="s">
        <v>110</v>
      </c>
      <c r="D14" s="163"/>
      <c r="E14" s="143">
        <v>0</v>
      </c>
      <c r="F14" s="133"/>
      <c r="G14" s="5"/>
      <c r="H14" s="5"/>
      <c r="I14" s="5"/>
      <c r="J14" s="5"/>
      <c r="K14" s="5"/>
    </row>
    <row r="15" spans="1:11" ht="58.5" customHeight="1" outlineLevel="1" x14ac:dyDescent="0.25">
      <c r="A15" s="160">
        <v>2</v>
      </c>
      <c r="B15" s="164" t="s">
        <v>2</v>
      </c>
      <c r="C15" s="165" t="s">
        <v>3</v>
      </c>
      <c r="D15" s="166" t="s">
        <v>4</v>
      </c>
      <c r="E15" s="144">
        <f>'Współczynnik 2021'!E22+'Współczynnik 2021'!G22</f>
        <v>136755.71</v>
      </c>
      <c r="F15" s="133"/>
      <c r="G15" s="5"/>
      <c r="H15" s="5"/>
      <c r="I15" s="5"/>
      <c r="J15" s="5"/>
      <c r="K15" s="5"/>
    </row>
    <row r="16" spans="1:11" ht="58.5" customHeight="1" outlineLevel="1" thickBot="1" x14ac:dyDescent="0.3">
      <c r="A16" s="55"/>
      <c r="B16" s="108" t="s">
        <v>2</v>
      </c>
      <c r="C16" s="56" t="s">
        <v>111</v>
      </c>
      <c r="D16" s="142" t="s">
        <v>4</v>
      </c>
      <c r="E16" s="145">
        <v>0</v>
      </c>
      <c r="F16" s="133"/>
      <c r="G16" s="5"/>
      <c r="H16" s="5"/>
      <c r="I16" s="5"/>
      <c r="J16" s="5"/>
      <c r="K16" s="5"/>
    </row>
    <row r="17" spans="1:11" s="112" customFormat="1" ht="16.5" thickBot="1" x14ac:dyDescent="0.3">
      <c r="A17" s="146"/>
      <c r="B17" s="153"/>
      <c r="C17" s="154"/>
      <c r="D17" s="155"/>
      <c r="E17" s="176"/>
      <c r="F17" s="111"/>
      <c r="G17" s="6"/>
      <c r="H17" s="6"/>
      <c r="I17" s="6"/>
      <c r="J17" s="6"/>
      <c r="K17" s="6"/>
    </row>
    <row r="18" spans="1:11" ht="24" customHeight="1" thickBot="1" x14ac:dyDescent="0.25">
      <c r="A18" s="149" t="s">
        <v>113</v>
      </c>
      <c r="B18" s="209" t="s">
        <v>112</v>
      </c>
      <c r="C18" s="210"/>
      <c r="D18" s="156"/>
      <c r="E18" s="157">
        <f>E19+E20</f>
        <v>9408247</v>
      </c>
      <c r="F18" s="133"/>
      <c r="G18" s="5"/>
      <c r="H18" s="5"/>
      <c r="I18" s="5"/>
      <c r="J18" s="5"/>
      <c r="K18" s="5"/>
    </row>
    <row r="19" spans="1:11" ht="23.25" customHeight="1" thickBot="1" x14ac:dyDescent="0.25">
      <c r="A19" s="116">
        <v>3</v>
      </c>
      <c r="B19" s="211" t="s">
        <v>114</v>
      </c>
      <c r="C19" s="212"/>
      <c r="D19" s="114"/>
      <c r="E19" s="113">
        <v>28159137.390000001</v>
      </c>
      <c r="F19" s="133"/>
      <c r="G19" s="5"/>
      <c r="H19" s="5"/>
      <c r="I19" s="5"/>
      <c r="J19" s="5"/>
      <c r="K19" s="5"/>
    </row>
    <row r="20" spans="1:11" ht="23.25" customHeight="1" thickBot="1" x14ac:dyDescent="0.25">
      <c r="A20" s="116">
        <v>4</v>
      </c>
      <c r="B20" s="211" t="s">
        <v>115</v>
      </c>
      <c r="C20" s="212"/>
      <c r="D20" s="114"/>
      <c r="E20" s="115">
        <f>E21+E26+E27+E34+E35+E36+E73+E6+E75</f>
        <v>-18750890.390000001</v>
      </c>
      <c r="F20" s="133"/>
      <c r="G20" s="5"/>
      <c r="H20" s="5"/>
      <c r="I20" s="5"/>
      <c r="J20" s="5"/>
      <c r="K20" s="5"/>
    </row>
    <row r="21" spans="1:11" ht="24.75" customHeight="1" thickBot="1" x14ac:dyDescent="0.3">
      <c r="A21" s="62" t="s">
        <v>6</v>
      </c>
      <c r="B21" s="213" t="s">
        <v>116</v>
      </c>
      <c r="C21" s="214"/>
      <c r="D21" s="63"/>
      <c r="E21" s="68">
        <f>E22+E23+E24+E25</f>
        <v>-5041.46</v>
      </c>
      <c r="F21" s="133"/>
      <c r="G21" s="5"/>
      <c r="H21" s="5"/>
      <c r="I21" s="5"/>
      <c r="J21" s="5"/>
      <c r="K21" s="5"/>
    </row>
    <row r="22" spans="1:11" ht="22.5" customHeight="1" x14ac:dyDescent="0.25">
      <c r="A22" s="64"/>
      <c r="B22" s="65" t="s">
        <v>2</v>
      </c>
      <c r="C22" s="69" t="s">
        <v>117</v>
      </c>
      <c r="D22" s="66" t="s">
        <v>7</v>
      </c>
      <c r="E22" s="67">
        <v>-5041.46</v>
      </c>
      <c r="F22" s="134"/>
      <c r="G22" s="5"/>
      <c r="H22" s="5"/>
      <c r="I22" s="5"/>
      <c r="J22" s="5"/>
      <c r="K22" s="5"/>
    </row>
    <row r="23" spans="1:11" ht="21.75" customHeight="1" x14ac:dyDescent="0.25">
      <c r="A23" s="55"/>
      <c r="B23" s="57" t="s">
        <v>2</v>
      </c>
      <c r="C23" s="70" t="s">
        <v>8</v>
      </c>
      <c r="D23" s="71" t="s">
        <v>9</v>
      </c>
      <c r="E23" s="58">
        <v>0</v>
      </c>
      <c r="F23" s="135"/>
      <c r="G23" s="5"/>
      <c r="H23" s="5"/>
      <c r="I23" s="5"/>
      <c r="J23" s="5"/>
      <c r="K23" s="5"/>
    </row>
    <row r="24" spans="1:11" ht="21.75" customHeight="1" x14ac:dyDescent="0.25">
      <c r="A24" s="55"/>
      <c r="B24" s="57" t="s">
        <v>2</v>
      </c>
      <c r="C24" s="72" t="s">
        <v>10</v>
      </c>
      <c r="D24" s="71" t="s">
        <v>11</v>
      </c>
      <c r="E24" s="58">
        <v>0</v>
      </c>
      <c r="F24" s="135"/>
      <c r="G24" s="5"/>
      <c r="H24" s="5"/>
      <c r="I24" s="5"/>
      <c r="J24" s="5"/>
      <c r="K24" s="5"/>
    </row>
    <row r="25" spans="1:11" ht="22.5" customHeight="1" thickBot="1" x14ac:dyDescent="0.3">
      <c r="A25" s="59"/>
      <c r="B25" s="60" t="s">
        <v>2</v>
      </c>
      <c r="C25" s="73" t="s">
        <v>118</v>
      </c>
      <c r="D25" s="74" t="s">
        <v>12</v>
      </c>
      <c r="E25" s="75">
        <v>0</v>
      </c>
      <c r="F25" s="134"/>
      <c r="G25" s="5"/>
      <c r="H25" s="5"/>
      <c r="I25" s="5"/>
      <c r="J25" s="5"/>
      <c r="K25" s="5"/>
    </row>
    <row r="26" spans="1:11" ht="39.75" customHeight="1" thickBot="1" x14ac:dyDescent="0.3">
      <c r="A26" s="76" t="s">
        <v>13</v>
      </c>
      <c r="B26" s="215" t="s">
        <v>119</v>
      </c>
      <c r="C26" s="216"/>
      <c r="D26" s="77" t="s">
        <v>14</v>
      </c>
      <c r="E26" s="78">
        <v>0</v>
      </c>
      <c r="F26" s="136"/>
      <c r="G26" s="5"/>
      <c r="H26" s="5"/>
      <c r="I26" s="5"/>
      <c r="J26" s="5"/>
      <c r="K26" s="5"/>
    </row>
    <row r="27" spans="1:11" ht="57" customHeight="1" thickBot="1" x14ac:dyDescent="0.25">
      <c r="A27" s="62" t="s">
        <v>15</v>
      </c>
      <c r="B27" s="217" t="s">
        <v>120</v>
      </c>
      <c r="C27" s="218"/>
      <c r="D27" s="124" t="s">
        <v>16</v>
      </c>
      <c r="E27" s="178">
        <f>SUM(E29:E33)</f>
        <v>-254297.61</v>
      </c>
      <c r="F27" s="137"/>
      <c r="G27" s="5"/>
      <c r="H27" s="5"/>
      <c r="I27" s="5"/>
      <c r="J27" s="5"/>
      <c r="K27" s="5"/>
    </row>
    <row r="28" spans="1:11" ht="18.75" hidden="1" customHeight="1" x14ac:dyDescent="0.2">
      <c r="A28" s="82"/>
      <c r="B28" s="131" t="s">
        <v>2</v>
      </c>
      <c r="C28" s="120" t="s">
        <v>121</v>
      </c>
      <c r="D28" s="83"/>
      <c r="E28" s="121">
        <f>E29+E30+E31+E32</f>
        <v>-202329.72999999998</v>
      </c>
      <c r="F28" s="138"/>
      <c r="G28" s="5"/>
      <c r="H28" s="5"/>
      <c r="I28" s="5"/>
      <c r="J28" s="5"/>
      <c r="K28" s="5"/>
    </row>
    <row r="29" spans="1:11" ht="27.75" hidden="1" customHeight="1" outlineLevel="1" x14ac:dyDescent="0.25">
      <c r="A29" s="55"/>
      <c r="B29" s="110">
        <v>1</v>
      </c>
      <c r="C29" s="109" t="s">
        <v>78</v>
      </c>
      <c r="D29" s="56" t="s">
        <v>122</v>
      </c>
      <c r="E29" s="58">
        <v>-181.07</v>
      </c>
      <c r="F29" s="190" t="s">
        <v>17</v>
      </c>
      <c r="G29" s="5"/>
      <c r="H29" s="5"/>
      <c r="I29" s="5"/>
      <c r="J29" s="5"/>
      <c r="K29" s="5"/>
    </row>
    <row r="30" spans="1:11" ht="26.25" hidden="1" customHeight="1" outlineLevel="1" x14ac:dyDescent="0.25">
      <c r="A30" s="55"/>
      <c r="B30" s="110">
        <v>2</v>
      </c>
      <c r="C30" s="122" t="s">
        <v>79</v>
      </c>
      <c r="D30" s="56" t="s">
        <v>122</v>
      </c>
      <c r="E30" s="79"/>
      <c r="F30" s="190"/>
      <c r="G30" s="5"/>
      <c r="H30" s="5"/>
      <c r="I30" s="5"/>
      <c r="J30" s="5"/>
      <c r="K30" s="5"/>
    </row>
    <row r="31" spans="1:11" ht="25.5" hidden="1" customHeight="1" outlineLevel="1" x14ac:dyDescent="0.25">
      <c r="A31" s="55"/>
      <c r="B31" s="110">
        <v>3</v>
      </c>
      <c r="C31" s="109" t="s">
        <v>80</v>
      </c>
      <c r="D31" s="56" t="s">
        <v>122</v>
      </c>
      <c r="E31" s="80">
        <v>-144720.76999999999</v>
      </c>
      <c r="F31" s="190"/>
      <c r="G31" s="5"/>
      <c r="H31" s="5"/>
      <c r="I31" s="5"/>
      <c r="J31" s="5"/>
      <c r="K31" s="5"/>
    </row>
    <row r="32" spans="1:11" ht="27" hidden="1" customHeight="1" outlineLevel="1" x14ac:dyDescent="0.25">
      <c r="A32" s="55"/>
      <c r="B32" s="110">
        <v>4</v>
      </c>
      <c r="C32" s="109" t="s">
        <v>81</v>
      </c>
      <c r="D32" s="56" t="s">
        <v>122</v>
      </c>
      <c r="E32" s="80">
        <v>-57427.89</v>
      </c>
      <c r="F32" s="190"/>
      <c r="G32" s="5"/>
      <c r="H32" s="5"/>
      <c r="I32" s="5"/>
      <c r="J32" s="5"/>
      <c r="K32" s="5"/>
    </row>
    <row r="33" spans="1:11" ht="37.5" hidden="1" customHeight="1" outlineLevel="1" thickBot="1" x14ac:dyDescent="0.25">
      <c r="A33" s="59"/>
      <c r="B33" s="177" t="s">
        <v>2</v>
      </c>
      <c r="C33" s="123" t="s">
        <v>123</v>
      </c>
      <c r="D33" s="61" t="s">
        <v>18</v>
      </c>
      <c r="E33" s="81">
        <v>-51967.88</v>
      </c>
      <c r="F33" s="133" t="s">
        <v>89</v>
      </c>
      <c r="G33" s="5"/>
      <c r="H33" s="5"/>
      <c r="I33" s="5"/>
      <c r="J33" s="5"/>
      <c r="K33" s="5"/>
    </row>
    <row r="34" spans="1:11" ht="42.75" customHeight="1" collapsed="1" x14ac:dyDescent="0.2">
      <c r="A34" s="82" t="s">
        <v>19</v>
      </c>
      <c r="B34" s="186" t="s">
        <v>124</v>
      </c>
      <c r="C34" s="187"/>
      <c r="D34" s="83" t="s">
        <v>20</v>
      </c>
      <c r="E34" s="84">
        <v>0</v>
      </c>
      <c r="F34" s="133"/>
      <c r="G34" s="5"/>
      <c r="H34" s="5"/>
      <c r="I34" s="5"/>
      <c r="J34" s="5"/>
      <c r="K34" s="5"/>
    </row>
    <row r="35" spans="1:11" ht="26.25" customHeight="1" thickBot="1" x14ac:dyDescent="0.25">
      <c r="A35" s="85" t="s">
        <v>21</v>
      </c>
      <c r="B35" s="188" t="s">
        <v>125</v>
      </c>
      <c r="C35" s="189"/>
      <c r="D35" s="86" t="s">
        <v>22</v>
      </c>
      <c r="E35" s="87">
        <v>0</v>
      </c>
      <c r="F35" s="133"/>
      <c r="G35" s="5"/>
      <c r="H35" s="5"/>
      <c r="I35" s="5"/>
      <c r="J35" s="5"/>
      <c r="K35" s="5"/>
    </row>
    <row r="36" spans="1:11" ht="78" customHeight="1" x14ac:dyDescent="0.2">
      <c r="A36" s="64" t="s">
        <v>23</v>
      </c>
      <c r="B36" s="186" t="s">
        <v>126</v>
      </c>
      <c r="C36" s="187"/>
      <c r="D36" s="88" t="s">
        <v>24</v>
      </c>
      <c r="E36" s="128">
        <f>E37+E68</f>
        <v>-18354795.609999999</v>
      </c>
      <c r="F36" s="133"/>
      <c r="G36" s="5"/>
      <c r="H36" s="5"/>
      <c r="I36" s="5"/>
      <c r="J36" s="5"/>
      <c r="K36" s="5"/>
    </row>
    <row r="37" spans="1:11" ht="31.5" hidden="1" customHeight="1" x14ac:dyDescent="0.2">
      <c r="A37" s="82"/>
      <c r="B37" s="130" t="s">
        <v>2</v>
      </c>
      <c r="C37" s="120" t="s">
        <v>127</v>
      </c>
      <c r="D37" s="97"/>
      <c r="E37" s="129">
        <f>SUM(E38:E67)</f>
        <v>-1104631.33</v>
      </c>
      <c r="F37" s="133"/>
      <c r="G37" s="5"/>
      <c r="H37" s="5"/>
      <c r="I37" s="5"/>
      <c r="J37" s="5"/>
      <c r="K37" s="5"/>
    </row>
    <row r="38" spans="1:11" ht="31.5" hidden="1" customHeight="1" x14ac:dyDescent="0.2">
      <c r="A38" s="82"/>
      <c r="B38" s="183">
        <v>1</v>
      </c>
      <c r="C38" s="120" t="s">
        <v>138</v>
      </c>
      <c r="D38" s="97"/>
      <c r="E38" s="129">
        <v>-2000</v>
      </c>
      <c r="F38" s="133"/>
      <c r="G38" s="5"/>
      <c r="H38" s="5"/>
      <c r="I38" s="5"/>
      <c r="J38" s="5"/>
      <c r="K38" s="5"/>
    </row>
    <row r="39" spans="1:11" ht="31.5" hidden="1" customHeight="1" outlineLevel="1" x14ac:dyDescent="0.25">
      <c r="A39" s="55"/>
      <c r="B39" s="184">
        <v>2</v>
      </c>
      <c r="C39" s="89" t="s">
        <v>139</v>
      </c>
      <c r="D39" s="90" t="s">
        <v>77</v>
      </c>
      <c r="E39" s="91">
        <v>-123105.48</v>
      </c>
      <c r="F39" s="133" t="s">
        <v>93</v>
      </c>
      <c r="G39" s="5"/>
      <c r="H39" s="5"/>
      <c r="I39" s="5"/>
      <c r="J39" s="5"/>
      <c r="K39" s="5"/>
    </row>
    <row r="40" spans="1:11" ht="31.5" hidden="1" customHeight="1" outlineLevel="1" x14ac:dyDescent="0.25">
      <c r="A40" s="55"/>
      <c r="B40" s="184">
        <v>3</v>
      </c>
      <c r="C40" s="89" t="s">
        <v>25</v>
      </c>
      <c r="D40" s="90" t="s">
        <v>77</v>
      </c>
      <c r="E40" s="91">
        <v>-104868</v>
      </c>
      <c r="F40" s="133"/>
      <c r="G40" s="5"/>
      <c r="H40" s="5"/>
      <c r="I40" s="5"/>
      <c r="J40" s="5"/>
      <c r="K40" s="5"/>
    </row>
    <row r="41" spans="1:11" ht="31.5" hidden="1" customHeight="1" outlineLevel="1" x14ac:dyDescent="0.25">
      <c r="A41" s="55"/>
      <c r="B41" s="183">
        <v>4</v>
      </c>
      <c r="C41" s="89" t="s">
        <v>142</v>
      </c>
      <c r="D41" s="90" t="s">
        <v>77</v>
      </c>
      <c r="E41" s="91">
        <v>-242840.23</v>
      </c>
      <c r="F41" s="133"/>
      <c r="G41" s="5"/>
      <c r="H41" s="5"/>
      <c r="I41" s="5"/>
      <c r="J41" s="5"/>
      <c r="K41" s="5"/>
    </row>
    <row r="42" spans="1:11" ht="31.5" hidden="1" customHeight="1" outlineLevel="1" x14ac:dyDescent="0.25">
      <c r="A42" s="55"/>
      <c r="B42" s="184">
        <v>5</v>
      </c>
      <c r="C42" s="89" t="s">
        <v>90</v>
      </c>
      <c r="D42" s="90" t="s">
        <v>77</v>
      </c>
      <c r="E42" s="93">
        <v>0</v>
      </c>
      <c r="F42" s="133"/>
      <c r="G42" s="5"/>
      <c r="H42" s="5"/>
      <c r="I42" s="5"/>
      <c r="J42" s="5"/>
      <c r="K42" s="5"/>
    </row>
    <row r="43" spans="1:11" ht="31.5" hidden="1" customHeight="1" outlineLevel="1" x14ac:dyDescent="0.25">
      <c r="A43" s="55"/>
      <c r="B43" s="184">
        <v>6</v>
      </c>
      <c r="C43" s="89" t="s">
        <v>26</v>
      </c>
      <c r="D43" s="90" t="s">
        <v>77</v>
      </c>
      <c r="E43" s="93"/>
      <c r="F43" s="133"/>
      <c r="G43" s="5"/>
      <c r="H43" s="5"/>
      <c r="I43" s="5"/>
      <c r="J43" s="5"/>
      <c r="K43" s="5"/>
    </row>
    <row r="44" spans="1:11" ht="31.5" hidden="1" customHeight="1" outlineLevel="1" x14ac:dyDescent="0.25">
      <c r="A44" s="55"/>
      <c r="B44" s="183">
        <v>7</v>
      </c>
      <c r="C44" s="89" t="s">
        <v>27</v>
      </c>
      <c r="D44" s="90" t="s">
        <v>77</v>
      </c>
      <c r="E44" s="92">
        <f>-(310000+312500)</f>
        <v>-622500</v>
      </c>
      <c r="F44" s="139" t="s">
        <v>82</v>
      </c>
      <c r="G44" s="5"/>
      <c r="H44" s="5"/>
      <c r="I44" s="5"/>
      <c r="J44" s="5"/>
      <c r="K44" s="5"/>
    </row>
    <row r="45" spans="1:11" ht="31.5" hidden="1" customHeight="1" outlineLevel="1" x14ac:dyDescent="0.25">
      <c r="A45" s="55"/>
      <c r="B45" s="184">
        <v>8</v>
      </c>
      <c r="C45" s="89" t="s">
        <v>91</v>
      </c>
      <c r="D45" s="90" t="s">
        <v>77</v>
      </c>
      <c r="E45" s="181">
        <v>0</v>
      </c>
      <c r="F45" s="139" t="s">
        <v>87</v>
      </c>
      <c r="G45" s="5"/>
      <c r="H45" s="5"/>
      <c r="I45" s="5"/>
      <c r="J45" s="5"/>
      <c r="K45" s="5"/>
    </row>
    <row r="46" spans="1:11" ht="31.5" hidden="1" customHeight="1" outlineLevel="1" x14ac:dyDescent="0.25">
      <c r="A46" s="55"/>
      <c r="B46" s="184">
        <v>9</v>
      </c>
      <c r="C46" s="89" t="s">
        <v>28</v>
      </c>
      <c r="D46" s="90" t="s">
        <v>77</v>
      </c>
      <c r="E46" s="181">
        <v>0</v>
      </c>
      <c r="F46" s="139"/>
      <c r="G46" s="5"/>
      <c r="H46" s="5"/>
      <c r="I46" s="5"/>
      <c r="J46" s="5"/>
      <c r="K46" s="5"/>
    </row>
    <row r="47" spans="1:11" ht="31.5" hidden="1" customHeight="1" outlineLevel="1" x14ac:dyDescent="0.25">
      <c r="A47" s="55"/>
      <c r="B47" s="183">
        <v>10</v>
      </c>
      <c r="C47" s="89" t="s">
        <v>92</v>
      </c>
      <c r="D47" s="90" t="s">
        <v>77</v>
      </c>
      <c r="E47" s="181">
        <v>0</v>
      </c>
      <c r="F47" s="139"/>
      <c r="G47" s="5"/>
      <c r="H47" s="5"/>
      <c r="I47" s="5"/>
      <c r="J47" s="5"/>
      <c r="K47" s="5"/>
    </row>
    <row r="48" spans="1:11" ht="31.5" hidden="1" customHeight="1" outlineLevel="1" x14ac:dyDescent="0.25">
      <c r="A48" s="55"/>
      <c r="B48" s="184">
        <v>11</v>
      </c>
      <c r="C48" s="89" t="s">
        <v>29</v>
      </c>
      <c r="D48" s="90" t="s">
        <v>77</v>
      </c>
      <c r="E48" s="93"/>
      <c r="F48" s="133"/>
      <c r="G48" s="5"/>
      <c r="H48" s="5"/>
      <c r="I48" s="5"/>
      <c r="J48" s="5"/>
      <c r="K48" s="5"/>
    </row>
    <row r="49" spans="1:11" ht="31.5" hidden="1" customHeight="1" outlineLevel="1" x14ac:dyDescent="0.25">
      <c r="A49" s="55"/>
      <c r="B49" s="184">
        <v>12</v>
      </c>
      <c r="C49" s="89" t="s">
        <v>30</v>
      </c>
      <c r="D49" s="90" t="s">
        <v>77</v>
      </c>
      <c r="E49" s="93"/>
      <c r="F49" s="133"/>
      <c r="G49" s="5"/>
      <c r="H49" s="5"/>
      <c r="I49" s="5"/>
      <c r="J49" s="5"/>
      <c r="K49" s="5"/>
    </row>
    <row r="50" spans="1:11" ht="31.5" hidden="1" customHeight="1" outlineLevel="1" x14ac:dyDescent="0.25">
      <c r="A50" s="55"/>
      <c r="B50" s="183">
        <v>13</v>
      </c>
      <c r="C50" s="117" t="s">
        <v>31</v>
      </c>
      <c r="D50" s="90" t="s">
        <v>77</v>
      </c>
      <c r="E50" s="93"/>
      <c r="F50" s="133"/>
      <c r="G50" s="5"/>
      <c r="H50" s="5"/>
      <c r="I50" s="5"/>
      <c r="J50" s="5"/>
      <c r="K50" s="5"/>
    </row>
    <row r="51" spans="1:11" ht="31.5" hidden="1" customHeight="1" outlineLevel="1" x14ac:dyDescent="0.25">
      <c r="A51" s="55"/>
      <c r="B51" s="184">
        <v>14</v>
      </c>
      <c r="C51" s="89" t="s">
        <v>32</v>
      </c>
      <c r="D51" s="90" t="s">
        <v>77</v>
      </c>
      <c r="E51" s="93"/>
      <c r="F51" s="133"/>
      <c r="G51" s="5"/>
      <c r="H51" s="5"/>
      <c r="I51" s="5"/>
      <c r="J51" s="5"/>
      <c r="K51" s="5"/>
    </row>
    <row r="52" spans="1:11" ht="31.5" hidden="1" customHeight="1" outlineLevel="1" x14ac:dyDescent="0.25">
      <c r="A52" s="55"/>
      <c r="B52" s="184">
        <v>15</v>
      </c>
      <c r="C52" s="89" t="s">
        <v>33</v>
      </c>
      <c r="D52" s="90" t="s">
        <v>77</v>
      </c>
      <c r="E52" s="93"/>
      <c r="F52" s="133"/>
      <c r="G52" s="5"/>
      <c r="H52" s="5"/>
      <c r="I52" s="5"/>
      <c r="J52" s="5"/>
      <c r="K52" s="5"/>
    </row>
    <row r="53" spans="1:11" ht="31.5" hidden="1" customHeight="1" outlineLevel="1" x14ac:dyDescent="0.25">
      <c r="A53" s="55"/>
      <c r="B53" s="183">
        <v>16</v>
      </c>
      <c r="C53" s="89" t="s">
        <v>34</v>
      </c>
      <c r="D53" s="90" t="s">
        <v>77</v>
      </c>
      <c r="E53" s="93"/>
      <c r="F53" s="133"/>
      <c r="G53" s="5"/>
      <c r="H53" s="5"/>
      <c r="I53" s="5"/>
      <c r="J53" s="5"/>
      <c r="K53" s="5"/>
    </row>
    <row r="54" spans="1:11" ht="31.5" hidden="1" customHeight="1" outlineLevel="1" x14ac:dyDescent="0.25">
      <c r="A54" s="55"/>
      <c r="B54" s="184">
        <v>17</v>
      </c>
      <c r="C54" s="89" t="s">
        <v>35</v>
      </c>
      <c r="D54" s="90" t="s">
        <v>77</v>
      </c>
      <c r="E54" s="93"/>
      <c r="F54" s="133"/>
      <c r="G54" s="5"/>
      <c r="H54" s="5"/>
      <c r="I54" s="5"/>
      <c r="J54" s="5"/>
      <c r="K54" s="5"/>
    </row>
    <row r="55" spans="1:11" ht="31.5" hidden="1" customHeight="1" outlineLevel="1" x14ac:dyDescent="0.25">
      <c r="A55" s="55"/>
      <c r="B55" s="184">
        <v>18</v>
      </c>
      <c r="C55" s="89" t="s">
        <v>36</v>
      </c>
      <c r="D55" s="90" t="s">
        <v>77</v>
      </c>
      <c r="E55" s="93">
        <v>0</v>
      </c>
      <c r="F55" s="133"/>
      <c r="G55" s="5"/>
      <c r="H55" s="5"/>
      <c r="I55" s="5"/>
      <c r="J55" s="5"/>
      <c r="K55" s="5"/>
    </row>
    <row r="56" spans="1:11" ht="31.5" hidden="1" customHeight="1" outlineLevel="1" x14ac:dyDescent="0.25">
      <c r="A56" s="55"/>
      <c r="B56" s="183">
        <v>19</v>
      </c>
      <c r="C56" s="89" t="s">
        <v>37</v>
      </c>
      <c r="D56" s="90" t="s">
        <v>77</v>
      </c>
      <c r="E56" s="93">
        <v>0</v>
      </c>
      <c r="F56" s="133" t="s">
        <v>86</v>
      </c>
      <c r="G56" s="5"/>
      <c r="H56" s="5"/>
      <c r="I56" s="5"/>
      <c r="J56" s="5"/>
      <c r="K56" s="5"/>
    </row>
    <row r="57" spans="1:11" ht="31.5" hidden="1" customHeight="1" outlineLevel="1" x14ac:dyDescent="0.25">
      <c r="A57" s="55"/>
      <c r="B57" s="184">
        <v>20</v>
      </c>
      <c r="C57" s="89" t="s">
        <v>140</v>
      </c>
      <c r="D57" s="90" t="s">
        <v>77</v>
      </c>
      <c r="E57" s="92">
        <v>-7132.62</v>
      </c>
      <c r="F57" s="133" t="s">
        <v>86</v>
      </c>
      <c r="G57" s="5"/>
      <c r="H57" s="5"/>
      <c r="I57" s="5"/>
      <c r="J57" s="5"/>
      <c r="K57" s="5"/>
    </row>
    <row r="58" spans="1:11" ht="31.5" hidden="1" customHeight="1" outlineLevel="1" x14ac:dyDescent="0.25">
      <c r="A58" s="55"/>
      <c r="B58" s="184">
        <v>21</v>
      </c>
      <c r="C58" s="89" t="s">
        <v>38</v>
      </c>
      <c r="D58" s="90" t="s">
        <v>77</v>
      </c>
      <c r="E58" s="181">
        <v>0</v>
      </c>
      <c r="F58" s="133" t="s">
        <v>84</v>
      </c>
      <c r="G58" s="5"/>
      <c r="H58" s="5"/>
      <c r="I58" s="5"/>
      <c r="J58" s="5"/>
      <c r="K58" s="5"/>
    </row>
    <row r="59" spans="1:11" ht="31.5" hidden="1" customHeight="1" outlineLevel="1" x14ac:dyDescent="0.25">
      <c r="A59" s="55"/>
      <c r="B59" s="183">
        <v>22</v>
      </c>
      <c r="C59" s="89" t="s">
        <v>141</v>
      </c>
      <c r="D59" s="90" t="s">
        <v>77</v>
      </c>
      <c r="E59" s="92">
        <v>-2185</v>
      </c>
      <c r="F59" s="133" t="s">
        <v>84</v>
      </c>
      <c r="G59" s="5"/>
      <c r="H59" s="5"/>
      <c r="I59" s="5"/>
      <c r="J59" s="5"/>
      <c r="K59" s="5"/>
    </row>
    <row r="60" spans="1:11" ht="31.5" hidden="1" customHeight="1" outlineLevel="1" x14ac:dyDescent="0.25">
      <c r="A60" s="55"/>
      <c r="B60" s="184">
        <v>23</v>
      </c>
      <c r="C60" s="89" t="s">
        <v>39</v>
      </c>
      <c r="D60" s="90" t="s">
        <v>77</v>
      </c>
      <c r="E60" s="94"/>
      <c r="F60" s="140" t="s">
        <v>83</v>
      </c>
      <c r="G60" s="5"/>
      <c r="H60" s="5"/>
      <c r="I60" s="5"/>
      <c r="J60" s="5"/>
      <c r="K60" s="5"/>
    </row>
    <row r="61" spans="1:11" ht="31.5" hidden="1" customHeight="1" outlineLevel="1" x14ac:dyDescent="0.25">
      <c r="A61" s="55"/>
      <c r="B61" s="184">
        <v>24</v>
      </c>
      <c r="C61" s="118" t="s">
        <v>40</v>
      </c>
      <c r="D61" s="90" t="s">
        <v>77</v>
      </c>
      <c r="E61" s="94"/>
      <c r="F61" s="140"/>
      <c r="G61" s="5"/>
      <c r="H61" s="5"/>
      <c r="I61" s="5"/>
      <c r="J61" s="5"/>
      <c r="K61" s="5"/>
    </row>
    <row r="62" spans="1:11" ht="31.5" hidden="1" customHeight="1" outlineLevel="1" x14ac:dyDescent="0.25">
      <c r="A62" s="55"/>
      <c r="B62" s="183">
        <v>25</v>
      </c>
      <c r="C62" s="89" t="s">
        <v>41</v>
      </c>
      <c r="D62" s="90" t="s">
        <v>77</v>
      </c>
      <c r="E62" s="79"/>
      <c r="F62" s="133"/>
      <c r="G62" s="5"/>
      <c r="H62" s="5"/>
      <c r="I62" s="5"/>
      <c r="J62" s="5"/>
      <c r="K62" s="5"/>
    </row>
    <row r="63" spans="1:11" ht="31.5" hidden="1" customHeight="1" outlineLevel="1" x14ac:dyDescent="0.25">
      <c r="A63" s="55"/>
      <c r="B63" s="184">
        <v>26</v>
      </c>
      <c r="C63" s="89" t="s">
        <v>42</v>
      </c>
      <c r="D63" s="90" t="s">
        <v>77</v>
      </c>
      <c r="E63" s="182"/>
      <c r="F63" s="133"/>
      <c r="G63" s="5"/>
      <c r="H63" s="5"/>
      <c r="I63" s="5"/>
      <c r="J63" s="5"/>
      <c r="K63" s="5"/>
    </row>
    <row r="64" spans="1:11" ht="31.5" hidden="1" customHeight="1" outlineLevel="1" x14ac:dyDescent="0.25">
      <c r="A64" s="55"/>
      <c r="B64" s="184">
        <v>27</v>
      </c>
      <c r="C64" s="95" t="s">
        <v>43</v>
      </c>
      <c r="D64" s="96" t="s">
        <v>77</v>
      </c>
      <c r="E64" s="181"/>
      <c r="F64" s="133" t="s">
        <v>87</v>
      </c>
      <c r="G64" s="5"/>
      <c r="H64" s="5"/>
      <c r="I64" s="5"/>
      <c r="J64" s="5"/>
      <c r="K64" s="5"/>
    </row>
    <row r="65" spans="1:11" ht="31.5" hidden="1" customHeight="1" outlineLevel="1" x14ac:dyDescent="0.25">
      <c r="A65" s="55"/>
      <c r="B65" s="183">
        <v>28</v>
      </c>
      <c r="C65" s="95" t="s">
        <v>44</v>
      </c>
      <c r="D65" s="96" t="s">
        <v>77</v>
      </c>
      <c r="E65" s="181"/>
      <c r="F65" s="140" t="s">
        <v>85</v>
      </c>
      <c r="G65" s="5"/>
      <c r="H65" s="5"/>
      <c r="I65" s="5"/>
      <c r="J65" s="5"/>
      <c r="K65" s="5"/>
    </row>
    <row r="66" spans="1:11" ht="31.5" hidden="1" customHeight="1" outlineLevel="1" x14ac:dyDescent="0.25">
      <c r="A66" s="55"/>
      <c r="B66" s="184">
        <v>29</v>
      </c>
      <c r="C66" s="95" t="s">
        <v>94</v>
      </c>
      <c r="D66" s="96" t="s">
        <v>77</v>
      </c>
      <c r="E66" s="181">
        <v>0</v>
      </c>
      <c r="F66" s="140"/>
      <c r="G66" s="5"/>
      <c r="H66" s="5"/>
      <c r="I66" s="5"/>
      <c r="J66" s="5"/>
      <c r="K66" s="5"/>
    </row>
    <row r="67" spans="1:11" ht="31.5" hidden="1" customHeight="1" outlineLevel="1" x14ac:dyDescent="0.25">
      <c r="A67" s="55"/>
      <c r="B67" s="184">
        <v>30</v>
      </c>
      <c r="C67" s="95" t="s">
        <v>45</v>
      </c>
      <c r="D67" s="127" t="s">
        <v>77</v>
      </c>
      <c r="E67" s="181"/>
      <c r="F67" s="133" t="s">
        <v>88</v>
      </c>
      <c r="G67" s="5"/>
      <c r="H67" s="5"/>
      <c r="I67" s="5"/>
      <c r="J67" s="5"/>
      <c r="K67" s="5"/>
    </row>
    <row r="68" spans="1:11" ht="31.5" hidden="1" customHeight="1" outlineLevel="1" x14ac:dyDescent="0.2">
      <c r="A68" s="82"/>
      <c r="B68" s="108" t="s">
        <v>2</v>
      </c>
      <c r="C68" s="125" t="s">
        <v>128</v>
      </c>
      <c r="D68" s="56" t="s">
        <v>129</v>
      </c>
      <c r="E68" s="126">
        <f>E69+E70+E71+E72</f>
        <v>-17250164.280000001</v>
      </c>
      <c r="F68" s="133"/>
      <c r="G68" s="5"/>
      <c r="H68" s="5"/>
      <c r="I68" s="5"/>
      <c r="J68" s="5"/>
      <c r="K68" s="5"/>
    </row>
    <row r="69" spans="1:11" ht="31.5" hidden="1" customHeight="1" outlineLevel="1" x14ac:dyDescent="0.25">
      <c r="A69" s="55"/>
      <c r="B69" s="57">
        <v>1</v>
      </c>
      <c r="C69" s="109" t="s">
        <v>78</v>
      </c>
      <c r="D69" s="56" t="s">
        <v>129</v>
      </c>
      <c r="E69" s="80">
        <v>-1815806.41</v>
      </c>
      <c r="F69" s="190" t="s">
        <v>17</v>
      </c>
      <c r="G69" s="5"/>
      <c r="H69" s="5"/>
      <c r="I69" s="5"/>
      <c r="J69" s="5"/>
      <c r="K69" s="5"/>
    </row>
    <row r="70" spans="1:11" ht="31.5" hidden="1" customHeight="1" outlineLevel="1" x14ac:dyDescent="0.25">
      <c r="A70" s="55"/>
      <c r="B70" s="57">
        <v>2</v>
      </c>
      <c r="C70" s="122" t="s">
        <v>79</v>
      </c>
      <c r="D70" s="56" t="s">
        <v>129</v>
      </c>
      <c r="E70" s="80">
        <v>0</v>
      </c>
      <c r="F70" s="190"/>
      <c r="G70" s="5"/>
      <c r="H70" s="5"/>
      <c r="I70" s="5"/>
      <c r="J70" s="5"/>
      <c r="K70" s="5"/>
    </row>
    <row r="71" spans="1:11" ht="31.5" hidden="1" customHeight="1" outlineLevel="1" x14ac:dyDescent="0.25">
      <c r="A71" s="55"/>
      <c r="B71" s="57">
        <v>3</v>
      </c>
      <c r="C71" s="109" t="s">
        <v>80</v>
      </c>
      <c r="D71" s="56" t="s">
        <v>129</v>
      </c>
      <c r="E71" s="80">
        <v>-5976960.1699999999</v>
      </c>
      <c r="F71" s="190"/>
      <c r="G71" s="5"/>
      <c r="H71" s="5"/>
      <c r="I71" s="5"/>
      <c r="J71" s="5"/>
      <c r="K71" s="5"/>
    </row>
    <row r="72" spans="1:11" ht="31.5" hidden="1" customHeight="1" outlineLevel="1" x14ac:dyDescent="0.25">
      <c r="A72" s="55"/>
      <c r="B72" s="57">
        <v>4</v>
      </c>
      <c r="C72" s="109" t="s">
        <v>81</v>
      </c>
      <c r="D72" s="56" t="s">
        <v>129</v>
      </c>
      <c r="E72" s="80">
        <v>-9457397.6999999993</v>
      </c>
      <c r="F72" s="190"/>
      <c r="G72" s="5"/>
      <c r="H72" s="5"/>
      <c r="I72" s="5"/>
      <c r="J72" s="5"/>
      <c r="K72" s="5"/>
    </row>
    <row r="73" spans="1:11" ht="31.5" customHeight="1" collapsed="1" x14ac:dyDescent="0.2">
      <c r="A73" s="82" t="s">
        <v>46</v>
      </c>
      <c r="B73" s="197" t="s">
        <v>130</v>
      </c>
      <c r="C73" s="198"/>
      <c r="D73" s="97" t="s">
        <v>47</v>
      </c>
      <c r="E73" s="84">
        <f>E74</f>
        <v>0</v>
      </c>
      <c r="F73" s="133"/>
      <c r="G73" s="5"/>
      <c r="H73" s="5"/>
      <c r="I73" s="5"/>
      <c r="J73" s="5"/>
      <c r="K73" s="5"/>
    </row>
    <row r="74" spans="1:11" ht="31.5" hidden="1" customHeight="1" x14ac:dyDescent="0.2">
      <c r="A74" s="82"/>
      <c r="B74" s="130" t="s">
        <v>2</v>
      </c>
      <c r="C74" s="119" t="s">
        <v>131</v>
      </c>
      <c r="D74" s="97"/>
      <c r="E74" s="84">
        <v>0</v>
      </c>
      <c r="F74" s="133"/>
      <c r="G74" s="5"/>
      <c r="H74" s="5"/>
      <c r="I74" s="5"/>
      <c r="J74" s="5"/>
      <c r="K74" s="5"/>
    </row>
    <row r="75" spans="1:11" ht="72" customHeight="1" x14ac:dyDescent="0.2">
      <c r="A75" s="55" t="s">
        <v>48</v>
      </c>
      <c r="B75" s="130" t="s">
        <v>2</v>
      </c>
      <c r="C75" s="89" t="s">
        <v>143</v>
      </c>
      <c r="D75" s="56" t="s">
        <v>49</v>
      </c>
      <c r="E75" s="98">
        <f>-E15</f>
        <v>-136755.71</v>
      </c>
      <c r="F75" s="133"/>
      <c r="G75" s="5"/>
      <c r="H75" s="5"/>
      <c r="I75" s="5"/>
      <c r="J75" s="5"/>
      <c r="K75" s="5"/>
    </row>
    <row r="76" spans="1:11" ht="64.5" customHeight="1" x14ac:dyDescent="0.2">
      <c r="A76" s="185"/>
      <c r="B76" s="130" t="s">
        <v>2</v>
      </c>
      <c r="C76" s="180" t="s">
        <v>144</v>
      </c>
      <c r="D76" s="56"/>
      <c r="E76" s="98">
        <v>0</v>
      </c>
      <c r="F76" s="133"/>
      <c r="G76" s="5"/>
      <c r="H76" s="5"/>
      <c r="I76" s="5"/>
      <c r="J76" s="5"/>
      <c r="K76" s="5"/>
    </row>
    <row r="77" spans="1:11" ht="36.75" customHeight="1" x14ac:dyDescent="0.25">
      <c r="A77" s="194" t="s">
        <v>50</v>
      </c>
      <c r="B77" s="195"/>
      <c r="C77" s="196"/>
      <c r="D77" s="71" t="s">
        <v>51</v>
      </c>
      <c r="E77" s="173">
        <f>E9/E18</f>
        <v>8.7873362593477861E-3</v>
      </c>
      <c r="F77" s="141"/>
      <c r="G77" s="7"/>
      <c r="H77" s="5"/>
      <c r="I77" s="5"/>
      <c r="J77" s="5"/>
      <c r="K77" s="5"/>
    </row>
    <row r="78" spans="1:11" ht="41.25" customHeight="1" thickBot="1" x14ac:dyDescent="0.3">
      <c r="A78" s="191" t="s">
        <v>133</v>
      </c>
      <c r="B78" s="192"/>
      <c r="C78" s="193"/>
      <c r="D78" s="174"/>
      <c r="E78" s="175">
        <f>E77</f>
        <v>8.7873362593477861E-3</v>
      </c>
      <c r="F78" s="132"/>
      <c r="G78" s="5"/>
      <c r="H78" s="5"/>
      <c r="I78" s="5"/>
      <c r="J78" s="5"/>
      <c r="K78" s="5"/>
    </row>
    <row r="79" spans="1:11" ht="15.75" x14ac:dyDescent="0.25">
      <c r="A79" s="167"/>
      <c r="B79" s="168"/>
      <c r="C79" s="169"/>
      <c r="D79" s="170"/>
      <c r="E79" s="169"/>
      <c r="F79" s="103"/>
      <c r="G79" s="5"/>
      <c r="H79" s="5"/>
      <c r="I79" s="5"/>
      <c r="J79" s="5"/>
      <c r="K79" s="5"/>
    </row>
    <row r="80" spans="1:11" ht="15.75" x14ac:dyDescent="0.25">
      <c r="A80" s="167"/>
      <c r="B80" s="171"/>
      <c r="C80" s="172"/>
      <c r="D80" s="170"/>
      <c r="E80" s="169"/>
      <c r="F80" s="103"/>
      <c r="G80" s="5"/>
      <c r="H80" s="5"/>
      <c r="I80" s="5"/>
      <c r="J80" s="5"/>
      <c r="K80" s="5"/>
    </row>
    <row r="81" spans="1:11" ht="15.75" x14ac:dyDescent="0.25">
      <c r="A81" s="99"/>
      <c r="B81" s="100"/>
      <c r="C81" s="104"/>
      <c r="D81" s="102"/>
      <c r="E81" s="101"/>
      <c r="F81" s="103"/>
      <c r="G81" s="5"/>
      <c r="H81" s="5"/>
      <c r="I81" s="5"/>
      <c r="J81" s="5"/>
      <c r="K81" s="5"/>
    </row>
    <row r="82" spans="1:11" ht="15.75" x14ac:dyDescent="0.25">
      <c r="A82" s="99"/>
      <c r="B82" s="100"/>
      <c r="C82" s="104"/>
      <c r="D82" s="102"/>
      <c r="E82" s="101"/>
      <c r="F82" s="103"/>
      <c r="G82" s="5"/>
      <c r="H82" s="5"/>
      <c r="I82" s="5"/>
      <c r="J82" s="5"/>
      <c r="K82" s="5"/>
    </row>
    <row r="83" spans="1:11" ht="15" x14ac:dyDescent="0.25">
      <c r="A83" s="105"/>
      <c r="B83" s="105"/>
      <c r="C83" s="106"/>
      <c r="D83" s="51"/>
      <c r="E83" s="107"/>
      <c r="F83" s="54"/>
    </row>
    <row r="84" spans="1:11" ht="15" x14ac:dyDescent="0.25">
      <c r="A84" s="105"/>
      <c r="B84" s="105"/>
      <c r="C84" s="107"/>
      <c r="D84" s="51"/>
      <c r="E84" s="107"/>
      <c r="F84" s="54"/>
    </row>
    <row r="85" spans="1:11" ht="15" x14ac:dyDescent="0.25">
      <c r="A85" s="105"/>
      <c r="B85" s="105"/>
      <c r="C85" s="107"/>
      <c r="D85" s="51"/>
      <c r="E85" s="107"/>
      <c r="F85" s="54"/>
    </row>
    <row r="86" spans="1:11" ht="15" x14ac:dyDescent="0.25">
      <c r="A86" s="105"/>
      <c r="B86" s="105"/>
      <c r="C86" s="107"/>
      <c r="D86" s="51"/>
      <c r="E86" s="107"/>
      <c r="F86" s="54"/>
    </row>
  </sheetData>
  <mergeCells count="20">
    <mergeCell ref="D1:E3"/>
    <mergeCell ref="B6:D6"/>
    <mergeCell ref="A8:C8"/>
    <mergeCell ref="F29:F32"/>
    <mergeCell ref="A7:F7"/>
    <mergeCell ref="B10:C10"/>
    <mergeCell ref="B9:C9"/>
    <mergeCell ref="B18:C18"/>
    <mergeCell ref="B19:C19"/>
    <mergeCell ref="B20:C20"/>
    <mergeCell ref="B21:C21"/>
    <mergeCell ref="B26:C26"/>
    <mergeCell ref="B27:C27"/>
    <mergeCell ref="B34:C34"/>
    <mergeCell ref="B35:C35"/>
    <mergeCell ref="F69:F72"/>
    <mergeCell ref="A78:C78"/>
    <mergeCell ref="A77:C77"/>
    <mergeCell ref="B36:C36"/>
    <mergeCell ref="B73:C73"/>
  </mergeCells>
  <phoneticPr fontId="7" type="noConversion"/>
  <pageMargins left="0.7" right="0.7" top="0.75" bottom="0.75" header="0.3" footer="0.3"/>
  <pageSetup paperSize="9" scale="60" fitToHeight="0" pageOrder="overThenDown" orientation="portrait" useFirstPageNumber="1" horizontalDpi="300" verticalDpi="300" r:id="rId1"/>
  <headerFoot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Normal="100" workbookViewId="0">
      <selection activeCell="I2" sqref="I2"/>
    </sheetView>
  </sheetViews>
  <sheetFormatPr defaultRowHeight="14.25" x14ac:dyDescent="0.2"/>
  <cols>
    <col min="1" max="1" width="11.75" customWidth="1"/>
    <col min="2" max="2" width="13.375" customWidth="1"/>
    <col min="3" max="3" width="7.875" customWidth="1"/>
    <col min="4" max="4" width="9.75" customWidth="1"/>
    <col min="5" max="5" width="13.75" customWidth="1"/>
    <col min="6" max="6" width="12.5" customWidth="1"/>
    <col min="7" max="7" width="11.375" customWidth="1"/>
    <col min="8" max="8" width="14.375" customWidth="1"/>
  </cols>
  <sheetData>
    <row r="1" spans="1:8" ht="44.25" customHeight="1" x14ac:dyDescent="0.2">
      <c r="G1" s="219" t="s">
        <v>147</v>
      </c>
      <c r="H1" s="220"/>
    </row>
    <row r="2" spans="1:8" ht="18" customHeight="1" x14ac:dyDescent="0.2">
      <c r="G2" s="220"/>
      <c r="H2" s="220"/>
    </row>
    <row r="3" spans="1:8" ht="15" customHeight="1" x14ac:dyDescent="0.2">
      <c r="G3" s="220"/>
      <c r="H3" s="220"/>
    </row>
    <row r="4" spans="1:8" x14ac:dyDescent="0.2">
      <c r="A4" s="230" t="s">
        <v>136</v>
      </c>
      <c r="B4" s="230"/>
      <c r="C4" s="230"/>
      <c r="D4" s="230"/>
      <c r="E4" s="230"/>
      <c r="F4" s="230"/>
      <c r="G4" s="230"/>
      <c r="H4" s="230"/>
    </row>
    <row r="5" spans="1:8" ht="21.75" customHeight="1" x14ac:dyDescent="0.2">
      <c r="A5" s="230"/>
      <c r="B5" s="230"/>
      <c r="C5" s="230"/>
      <c r="D5" s="230"/>
      <c r="E5" s="230"/>
      <c r="F5" s="230"/>
      <c r="G5" s="230"/>
      <c r="H5" s="230"/>
    </row>
    <row r="6" spans="1:8" ht="15" thickBot="1" x14ac:dyDescent="0.25"/>
    <row r="7" spans="1:8" ht="27" customHeight="1" x14ac:dyDescent="0.2">
      <c r="A7" s="237" t="s">
        <v>52</v>
      </c>
      <c r="B7" s="239" t="s">
        <v>53</v>
      </c>
      <c r="C7" s="239"/>
      <c r="D7" s="239"/>
      <c r="E7" s="239"/>
      <c r="F7" s="239"/>
      <c r="G7" s="239"/>
      <c r="H7" s="240"/>
    </row>
    <row r="8" spans="1:8" ht="19.5" customHeight="1" x14ac:dyDescent="0.2">
      <c r="A8" s="238"/>
      <c r="B8" s="241" t="s">
        <v>54</v>
      </c>
      <c r="C8" s="241"/>
      <c r="D8" s="242" t="s">
        <v>55</v>
      </c>
      <c r="E8" s="244" t="s">
        <v>56</v>
      </c>
      <c r="F8" s="245" t="s">
        <v>57</v>
      </c>
      <c r="G8" s="221" t="s">
        <v>58</v>
      </c>
      <c r="H8" s="223" t="s">
        <v>59</v>
      </c>
    </row>
    <row r="9" spans="1:8" ht="66.75" customHeight="1" x14ac:dyDescent="0.2">
      <c r="A9" s="238"/>
      <c r="B9" s="16">
        <v>0.23</v>
      </c>
      <c r="C9" s="16">
        <v>0.08</v>
      </c>
      <c r="D9" s="243"/>
      <c r="E9" s="244"/>
      <c r="F9" s="245"/>
      <c r="G9" s="222"/>
      <c r="H9" s="223"/>
    </row>
    <row r="10" spans="1:8" ht="15.75" x14ac:dyDescent="0.25">
      <c r="A10" s="32" t="s">
        <v>60</v>
      </c>
      <c r="B10" s="17">
        <v>5196.6499999999996</v>
      </c>
      <c r="C10" s="18"/>
      <c r="D10" s="19"/>
      <c r="E10" s="20">
        <f>'[1]Sprzedaż mienia'!B5</f>
        <v>0</v>
      </c>
      <c r="F10" s="17">
        <v>1644.36</v>
      </c>
      <c r="G10" s="20">
        <f>'[1]Sprzedaż mienia'!C5</f>
        <v>0</v>
      </c>
      <c r="H10" s="33">
        <f t="shared" ref="H10:H22" si="0">B10+C10+F10+D10</f>
        <v>6841.0099999999993</v>
      </c>
    </row>
    <row r="11" spans="1:8" ht="15.75" x14ac:dyDescent="0.25">
      <c r="A11" s="32" t="s">
        <v>61</v>
      </c>
      <c r="B11" s="21">
        <v>5038</v>
      </c>
      <c r="C11" s="22"/>
      <c r="D11" s="23"/>
      <c r="E11" s="20">
        <f>'[1]Sprzedaż mienia'!B6</f>
        <v>0</v>
      </c>
      <c r="F11" s="21">
        <v>1143.32</v>
      </c>
      <c r="G11" s="20">
        <f>'[1]Sprzedaż mienia'!C6</f>
        <v>0</v>
      </c>
      <c r="H11" s="33">
        <f t="shared" si="0"/>
        <v>6181.32</v>
      </c>
    </row>
    <row r="12" spans="1:8" ht="15.75" x14ac:dyDescent="0.25">
      <c r="A12" s="32" t="s">
        <v>62</v>
      </c>
      <c r="B12" s="24">
        <v>8713.61</v>
      </c>
      <c r="C12" s="25"/>
      <c r="D12" s="19"/>
      <c r="E12" s="20">
        <f>'[1]Sprzedaż mienia'!B7</f>
        <v>0</v>
      </c>
      <c r="F12" s="24">
        <v>2414.94</v>
      </c>
      <c r="G12" s="20">
        <f>'[1]Sprzedaż mienia'!C7</f>
        <v>0</v>
      </c>
      <c r="H12" s="33">
        <f t="shared" si="0"/>
        <v>11128.550000000001</v>
      </c>
    </row>
    <row r="13" spans="1:8" ht="15.75" x14ac:dyDescent="0.25">
      <c r="A13" s="32" t="s">
        <v>63</v>
      </c>
      <c r="B13" s="26">
        <v>8877.67</v>
      </c>
      <c r="C13" s="27"/>
      <c r="D13" s="28"/>
      <c r="E13" s="20">
        <f>'[1]Sprzedaż mienia'!B8</f>
        <v>0</v>
      </c>
      <c r="F13" s="26">
        <v>1289.08</v>
      </c>
      <c r="G13" s="20">
        <f>'[1]Sprzedaż mienia'!C8</f>
        <v>0</v>
      </c>
      <c r="H13" s="33">
        <f t="shared" si="0"/>
        <v>10166.75</v>
      </c>
    </row>
    <row r="14" spans="1:8" ht="15.75" x14ac:dyDescent="0.25">
      <c r="A14" s="32" t="s">
        <v>64</v>
      </c>
      <c r="B14" s="26">
        <v>4821.7299999999996</v>
      </c>
      <c r="C14" s="27"/>
      <c r="D14" s="27"/>
      <c r="E14" s="20">
        <f>'[1]Sprzedaż mienia'!B9</f>
        <v>0</v>
      </c>
      <c r="F14" s="26">
        <v>1371.28</v>
      </c>
      <c r="G14" s="20">
        <f>'[1]Sprzedaż mienia'!C9</f>
        <v>0</v>
      </c>
      <c r="H14" s="33">
        <f t="shared" si="0"/>
        <v>6193.0099999999993</v>
      </c>
    </row>
    <row r="15" spans="1:8" ht="15.75" x14ac:dyDescent="0.25">
      <c r="A15" s="32" t="s">
        <v>65</v>
      </c>
      <c r="B15" s="26">
        <v>4417.25</v>
      </c>
      <c r="C15" s="27"/>
      <c r="D15" s="28"/>
      <c r="E15" s="20">
        <f>'[1]Sprzedaż mienia'!B10</f>
        <v>0</v>
      </c>
      <c r="F15" s="26">
        <v>1239.9100000000001</v>
      </c>
      <c r="G15" s="20">
        <f>'[1]Sprzedaż mienia'!C10</f>
        <v>0</v>
      </c>
      <c r="H15" s="33">
        <f t="shared" si="0"/>
        <v>5657.16</v>
      </c>
    </row>
    <row r="16" spans="1:8" ht="15.75" x14ac:dyDescent="0.25">
      <c r="A16" s="32" t="s">
        <v>66</v>
      </c>
      <c r="B16" s="26">
        <v>80038.5</v>
      </c>
      <c r="C16" s="27"/>
      <c r="D16" s="28"/>
      <c r="E16" s="20">
        <f>'[1]Sprzedaż mienia'!B11</f>
        <v>73675.22</v>
      </c>
      <c r="F16" s="26">
        <v>5614.2</v>
      </c>
      <c r="G16" s="20">
        <f>'[1]Sprzedaż mienia'!C11</f>
        <v>4300</v>
      </c>
      <c r="H16" s="33">
        <f t="shared" si="0"/>
        <v>85652.7</v>
      </c>
    </row>
    <row r="17" spans="1:8" ht="15.75" x14ac:dyDescent="0.25">
      <c r="A17" s="32" t="s">
        <v>67</v>
      </c>
      <c r="B17" s="26">
        <v>4357.09</v>
      </c>
      <c r="C17" s="27"/>
      <c r="D17" s="28"/>
      <c r="E17" s="20">
        <f>'[1]Sprzedaż mienia'!B12</f>
        <v>0</v>
      </c>
      <c r="F17" s="26">
        <v>1103.57</v>
      </c>
      <c r="G17" s="20">
        <f>'[1]Sprzedaż mienia'!C12</f>
        <v>0</v>
      </c>
      <c r="H17" s="33">
        <f t="shared" si="0"/>
        <v>5460.66</v>
      </c>
    </row>
    <row r="18" spans="1:8" ht="15.75" x14ac:dyDescent="0.25">
      <c r="A18" s="32" t="s">
        <v>68</v>
      </c>
      <c r="B18" s="26">
        <v>63568.75</v>
      </c>
      <c r="C18" s="27"/>
      <c r="D18" s="28"/>
      <c r="E18" s="20">
        <f>'[1]Sprzedaż mienia'!B13</f>
        <v>58780.49</v>
      </c>
      <c r="F18" s="26">
        <v>1348.71</v>
      </c>
      <c r="G18" s="20">
        <f>'[1]Sprzedaż mienia'!C13</f>
        <v>0</v>
      </c>
      <c r="H18" s="33">
        <f t="shared" si="0"/>
        <v>64917.46</v>
      </c>
    </row>
    <row r="19" spans="1:8" ht="15.75" x14ac:dyDescent="0.25">
      <c r="A19" s="32" t="s">
        <v>69</v>
      </c>
      <c r="B19" s="26">
        <v>4657.29</v>
      </c>
      <c r="C19" s="27"/>
      <c r="D19" s="28"/>
      <c r="E19" s="20">
        <f>'[1]Sprzedaż mienia'!B14</f>
        <v>0</v>
      </c>
      <c r="F19" s="26">
        <v>1179.5899999999999</v>
      </c>
      <c r="G19" s="20">
        <f>'[1]Sprzedaż mienia'!C14</f>
        <v>0</v>
      </c>
      <c r="H19" s="33">
        <f t="shared" si="0"/>
        <v>5836.88</v>
      </c>
    </row>
    <row r="20" spans="1:8" ht="15.75" x14ac:dyDescent="0.25">
      <c r="A20" s="32" t="s">
        <v>70</v>
      </c>
      <c r="B20" s="26">
        <v>4311.3</v>
      </c>
      <c r="C20" s="27"/>
      <c r="D20" s="28"/>
      <c r="E20" s="20">
        <f>'[1]Sprzedaż mienia'!B15</f>
        <v>0</v>
      </c>
      <c r="F20" s="26">
        <v>1502.78</v>
      </c>
      <c r="G20" s="20">
        <f>'[1]Sprzedaż mienia'!C15</f>
        <v>0</v>
      </c>
      <c r="H20" s="33">
        <f t="shared" si="0"/>
        <v>5814.08</v>
      </c>
    </row>
    <row r="21" spans="1:8" ht="16.5" thickBot="1" x14ac:dyDescent="0.3">
      <c r="A21" s="34" t="s">
        <v>71</v>
      </c>
      <c r="B21" s="29">
        <v>4569.2</v>
      </c>
      <c r="C21" s="30"/>
      <c r="D21" s="31"/>
      <c r="E21" s="36">
        <f>'[1]Sprzedaż mienia'!B16</f>
        <v>0</v>
      </c>
      <c r="F21" s="29">
        <v>1010.36</v>
      </c>
      <c r="G21" s="36">
        <f>'[1]Sprzedaż mienia'!C16</f>
        <v>0</v>
      </c>
      <c r="H21" s="35">
        <f t="shared" si="0"/>
        <v>5579.5599999999995</v>
      </c>
    </row>
    <row r="22" spans="1:8" ht="15" thickBot="1" x14ac:dyDescent="0.25">
      <c r="A22" s="38" t="s">
        <v>5</v>
      </c>
      <c r="B22" s="39">
        <f t="shared" ref="B22:G22" si="1">SUM(B10:B21)</f>
        <v>198567.04000000001</v>
      </c>
      <c r="C22" s="40">
        <f t="shared" si="1"/>
        <v>0</v>
      </c>
      <c r="D22" s="40">
        <f t="shared" si="1"/>
        <v>0</v>
      </c>
      <c r="E22" s="40">
        <f t="shared" si="1"/>
        <v>132455.71</v>
      </c>
      <c r="F22" s="40">
        <f t="shared" si="1"/>
        <v>20862.099999999999</v>
      </c>
      <c r="G22" s="40">
        <f t="shared" si="1"/>
        <v>4300</v>
      </c>
      <c r="H22" s="41">
        <f t="shared" si="0"/>
        <v>219429.14</v>
      </c>
    </row>
    <row r="23" spans="1:8" ht="28.5" customHeight="1" thickBot="1" x14ac:dyDescent="0.25">
      <c r="A23" s="37" t="s">
        <v>5</v>
      </c>
      <c r="B23" s="231">
        <f>B22+D22</f>
        <v>198567.04000000001</v>
      </c>
      <c r="C23" s="232"/>
      <c r="D23" s="233"/>
      <c r="E23" s="42"/>
      <c r="F23" s="43"/>
      <c r="G23" s="43"/>
      <c r="H23" s="44"/>
    </row>
    <row r="24" spans="1:8" ht="32.25" customHeight="1" thickBot="1" x14ac:dyDescent="0.25">
      <c r="A24" s="179" t="s">
        <v>135</v>
      </c>
      <c r="B24" s="234">
        <f>B22+C22+D22+F22</f>
        <v>219429.14</v>
      </c>
      <c r="C24" s="235"/>
      <c r="D24" s="235"/>
      <c r="E24" s="235"/>
      <c r="F24" s="235"/>
      <c r="G24" s="235"/>
      <c r="H24" s="236"/>
    </row>
    <row r="25" spans="1:8" ht="27" customHeight="1" x14ac:dyDescent="0.25">
      <c r="A25" s="46"/>
      <c r="B25" s="47"/>
      <c r="C25" s="48"/>
      <c r="D25" s="48"/>
      <c r="E25" s="48"/>
      <c r="F25" s="48"/>
      <c r="G25" s="48"/>
      <c r="H25" s="48"/>
    </row>
    <row r="26" spans="1:8" ht="14.25" customHeight="1" x14ac:dyDescent="0.25">
      <c r="C26" s="45"/>
      <c r="D26" s="45"/>
      <c r="E26" s="45"/>
      <c r="F26" s="45"/>
      <c r="G26" s="45"/>
    </row>
    <row r="27" spans="1:8" ht="14.25" customHeight="1" thickBot="1" x14ac:dyDescent="0.3">
      <c r="A27" s="49" t="s">
        <v>95</v>
      </c>
      <c r="B27" s="224" t="s">
        <v>98</v>
      </c>
      <c r="C27" s="224"/>
      <c r="D27" s="226" t="s">
        <v>101</v>
      </c>
      <c r="E27" s="227" t="s">
        <v>102</v>
      </c>
      <c r="F27" s="229">
        <f>(B23-E22)*100/(B24-E22-G22)</f>
        <v>79.966840616144751</v>
      </c>
      <c r="G27" s="227" t="s">
        <v>102</v>
      </c>
      <c r="H27" s="228">
        <f>F27%</f>
        <v>0.79966840616144752</v>
      </c>
    </row>
    <row r="28" spans="1:8" ht="14.25" customHeight="1" x14ac:dyDescent="0.2">
      <c r="A28" s="49" t="s">
        <v>96</v>
      </c>
      <c r="B28" s="225" t="s">
        <v>99</v>
      </c>
      <c r="C28" s="225"/>
      <c r="D28" s="226"/>
      <c r="E28" s="227"/>
      <c r="F28" s="229"/>
      <c r="G28" s="227"/>
      <c r="H28" s="228"/>
    </row>
    <row r="29" spans="1:8" ht="15" x14ac:dyDescent="0.2">
      <c r="A29" s="50" t="s">
        <v>97</v>
      </c>
      <c r="B29" s="246" t="s">
        <v>100</v>
      </c>
      <c r="C29" s="246"/>
      <c r="F29" s="229"/>
      <c r="H29" s="228"/>
    </row>
    <row r="30" spans="1:8" x14ac:dyDescent="0.2">
      <c r="A30" s="50" t="s">
        <v>134</v>
      </c>
    </row>
  </sheetData>
  <mergeCells count="20">
    <mergeCell ref="D8:D9"/>
    <mergeCell ref="E8:E9"/>
    <mergeCell ref="F8:F9"/>
    <mergeCell ref="B29:C29"/>
    <mergeCell ref="G1:H3"/>
    <mergeCell ref="G8:G9"/>
    <mergeCell ref="H8:H9"/>
    <mergeCell ref="B27:C27"/>
    <mergeCell ref="B28:C28"/>
    <mergeCell ref="D27:D28"/>
    <mergeCell ref="G27:G28"/>
    <mergeCell ref="H27:H29"/>
    <mergeCell ref="E27:E28"/>
    <mergeCell ref="F27:F29"/>
    <mergeCell ref="A4:H5"/>
    <mergeCell ref="B23:D23"/>
    <mergeCell ref="B24:H24"/>
    <mergeCell ref="A7:A9"/>
    <mergeCell ref="B7:H7"/>
    <mergeCell ref="B8:C8"/>
  </mergeCells>
  <pageMargins left="0.7" right="0.7" top="0.75" bottom="0.75" header="0.51180555555555496" footer="0.51180555555555496"/>
  <pageSetup paperSize="9" scale="85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B5" sqref="B5:C16"/>
    </sheetView>
  </sheetViews>
  <sheetFormatPr defaultRowHeight="14.25" x14ac:dyDescent="0.2"/>
  <cols>
    <col min="1" max="1" width="26.75"/>
    <col min="2" max="2" width="17.125"/>
    <col min="3" max="3" width="15"/>
    <col min="4" max="1025" width="11.25"/>
  </cols>
  <sheetData>
    <row r="1" spans="1:11" ht="30" customHeight="1" x14ac:dyDescent="0.2">
      <c r="A1" s="247" t="s">
        <v>72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3" spans="1:11" ht="29.25" customHeight="1" x14ac:dyDescent="0.2">
      <c r="A3" s="248" t="s">
        <v>52</v>
      </c>
      <c r="B3" s="249" t="s">
        <v>73</v>
      </c>
      <c r="C3" s="249"/>
    </row>
    <row r="4" spans="1:11" x14ac:dyDescent="0.2">
      <c r="A4" s="248"/>
      <c r="B4" s="8" t="s">
        <v>74</v>
      </c>
      <c r="C4" s="8" t="s">
        <v>75</v>
      </c>
    </row>
    <row r="5" spans="1:11" x14ac:dyDescent="0.2">
      <c r="A5" s="9" t="s">
        <v>60</v>
      </c>
      <c r="B5" s="12"/>
      <c r="C5" s="12"/>
    </row>
    <row r="6" spans="1:11" x14ac:dyDescent="0.2">
      <c r="A6" s="9" t="s">
        <v>61</v>
      </c>
      <c r="B6" s="14"/>
      <c r="C6" s="12"/>
    </row>
    <row r="7" spans="1:11" x14ac:dyDescent="0.2">
      <c r="A7" s="9" t="s">
        <v>62</v>
      </c>
      <c r="B7" s="12"/>
      <c r="C7" s="12"/>
    </row>
    <row r="8" spans="1:11" x14ac:dyDescent="0.2">
      <c r="A8" s="9" t="s">
        <v>63</v>
      </c>
      <c r="B8" s="12"/>
      <c r="C8" s="12"/>
    </row>
    <row r="9" spans="1:11" ht="15" x14ac:dyDescent="0.25">
      <c r="A9" s="9" t="s">
        <v>64</v>
      </c>
      <c r="B9" s="13"/>
      <c r="C9" s="10"/>
    </row>
    <row r="10" spans="1:11" x14ac:dyDescent="0.2">
      <c r="A10" s="9" t="s">
        <v>65</v>
      </c>
      <c r="B10" s="12"/>
      <c r="C10" s="12"/>
    </row>
    <row r="11" spans="1:11" ht="15" x14ac:dyDescent="0.25">
      <c r="A11" s="9" t="s">
        <v>66</v>
      </c>
      <c r="B11" s="11">
        <v>73675.22</v>
      </c>
      <c r="C11" s="11">
        <v>4300</v>
      </c>
    </row>
    <row r="12" spans="1:11" ht="15" x14ac:dyDescent="0.25">
      <c r="A12" s="9" t="s">
        <v>67</v>
      </c>
      <c r="B12" s="11"/>
      <c r="C12" s="11"/>
    </row>
    <row r="13" spans="1:11" x14ac:dyDescent="0.2">
      <c r="A13" s="9" t="s">
        <v>68</v>
      </c>
      <c r="B13" s="12">
        <v>58780.49</v>
      </c>
      <c r="C13" s="12"/>
    </row>
    <row r="14" spans="1:11" x14ac:dyDescent="0.2">
      <c r="A14" s="9" t="s">
        <v>69</v>
      </c>
      <c r="B14" s="12">
        <v>0</v>
      </c>
      <c r="C14" s="12"/>
    </row>
    <row r="15" spans="1:11" x14ac:dyDescent="0.2">
      <c r="A15" s="9" t="s">
        <v>70</v>
      </c>
      <c r="B15" s="12"/>
      <c r="C15" s="12"/>
    </row>
    <row r="16" spans="1:11" x14ac:dyDescent="0.2">
      <c r="A16" s="9" t="s">
        <v>71</v>
      </c>
      <c r="B16" s="12"/>
      <c r="C16" s="12"/>
    </row>
    <row r="17" spans="1:3" x14ac:dyDescent="0.2">
      <c r="A17" s="9" t="s">
        <v>5</v>
      </c>
      <c r="B17" s="12">
        <f>SUM(B5:B16)</f>
        <v>132455.71</v>
      </c>
      <c r="C17" s="12">
        <f>SUM(C5:C16)</f>
        <v>4300</v>
      </c>
    </row>
    <row r="19" spans="1:3" x14ac:dyDescent="0.2">
      <c r="A19" t="s">
        <v>76</v>
      </c>
      <c r="C19" s="15">
        <f>B17+C17</f>
        <v>136755.71</v>
      </c>
    </row>
  </sheetData>
  <mergeCells count="3">
    <mergeCell ref="A1:K1"/>
    <mergeCell ref="A3:A4"/>
    <mergeCell ref="B3:C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10</vt:i4>
      </vt:variant>
    </vt:vector>
  </HeadingPairs>
  <TitlesOfParts>
    <vt:vector size="13" baseType="lpstr">
      <vt:lpstr>Prewsp 2021 - Urząd Gminy</vt:lpstr>
      <vt:lpstr>Współczynnik 2021</vt:lpstr>
      <vt:lpstr>Sprzedaż mienia</vt:lpstr>
      <vt:lpstr>'Prewsp 2021 - Urząd Gminy'!Obszar_wydruku</vt:lpstr>
      <vt:lpstr>'Prewsp 2021 - Urząd Gminy'!Print_Area_0</vt:lpstr>
      <vt:lpstr>'Prewsp 2021 - Urząd Gminy'!Print_Area_0_0</vt:lpstr>
      <vt:lpstr>'Prewsp 2021 - Urząd Gminy'!Print_Area_0_0_0</vt:lpstr>
      <vt:lpstr>'Prewsp 2021 - Urząd Gminy'!Print_Area_0_0_0_0</vt:lpstr>
      <vt:lpstr>'Prewsp 2021 - Urząd Gminy'!Print_Area_0_0_0_0_0</vt:lpstr>
      <vt:lpstr>'Prewsp 2021 - Urząd Gminy'!Print_Area_0_0_0_0_0_0</vt:lpstr>
      <vt:lpstr>'Prewsp 2021 - Urząd Gminy'!Print_Area_0_0_0_0_0_0_0</vt:lpstr>
      <vt:lpstr>'Prewsp 2021 - Urząd Gminy'!Print_Area_0_0_0_0_0_0_0_0</vt:lpstr>
      <vt:lpstr>'Prewsp 2021 - Urząd Gminy'!Print_Area_0_0_0_0_0_0_0_0_0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Wozniakowski</dc:creator>
  <cp:lastModifiedBy>Lidia Lipińska</cp:lastModifiedBy>
  <cp:revision>43</cp:revision>
  <cp:lastPrinted>2021-02-25T10:31:01Z</cp:lastPrinted>
  <dcterms:created xsi:type="dcterms:W3CDTF">2016-10-09T14:57:22Z</dcterms:created>
  <dcterms:modified xsi:type="dcterms:W3CDTF">2021-03-07T20:52:30Z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